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d52cbf2d3b4c71" /></Relationships>
</file>

<file path=xl/workbook.xml><?xml version="1.0" encoding="utf-8"?>
<x:workbook xmlns:x="http://schemas.openxmlformats.org/spreadsheetml/2006/main">
  <x:sheets>
    <x:sheet xmlns:r="http://schemas.openxmlformats.org/officeDocument/2006/relationships" name="Bank Account Comparison" sheetId="1" r:id="Ree7a103828094ae4"/>
    <x:sheet xmlns:r="http://schemas.openxmlformats.org/officeDocument/2006/relationships" name="Requirements Checklist" sheetId="2" r:id="R8d0bbe205cda4a1d"/>
    <x:sheet xmlns:r="http://schemas.openxmlformats.org/officeDocument/2006/relationships" name="Bonus Tracker" sheetId="3" r:id="R1403611e05bb4be1"/>
    <x:sheet xmlns:r="http://schemas.openxmlformats.org/officeDocument/2006/relationships" name="How to Use" sheetId="4" r:id="R49bd54a2adfc46c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00%"/>
    <x:numFmt numFmtId="202" formatCode="0.00"/>
    <x:numFmt numFmtId="203" formatCode="mmm d, yyyy"/>
  </x:numFmts>
  <x:fonts count="11">
    <x:font>
      <x:sz val="11"/>
      <x:name val="Carlito"/>
    </x:font>
    <x:font>
      <x:b/>
      <x:sz val="22"/>
      <x:color rgb="FFFFFFFF"/>
      <x:name val="Carlito"/>
    </x:font>
    <x:font>
      <x:i/>
      <x:sz val="10"/>
      <x:color rgb="FF40534D"/>
      <x:name val="Carlito"/>
    </x:font>
    <x:font>
      <x:b/>
      <x:sz val="11"/>
      <x:color rgb="FFFFFFFF"/>
      <x:name val="Carlito"/>
    </x:font>
    <x:font>
      <x:b/>
      <x:sz val="11"/>
      <x:color rgb="FF123F35"/>
      <x:name val="Carlito"/>
    </x:font>
    <x:font>
      <x:sz val="11"/>
      <x:color rgb="FF0000FF"/>
      <x:name val="Carlito"/>
    </x:font>
    <x:font>
      <x:b/>
      <x:sz val="11"/>
      <x:color rgb="FF000000"/>
      <x:name val="Carlito"/>
    </x:font>
    <x:font>
      <x:i/>
      <x:sz val="9"/>
      <x:color rgb="FF40534D"/>
      <x:name val="Carlito"/>
    </x:font>
    <x:font>
      <x:b/>
      <x:sz val="20"/>
      <x:color rgb="FFFFFFFF"/>
      <x:name val="Carlito"/>
    </x:font>
    <x:font>
      <x:i/>
      <x:sz val="11"/>
      <x:color rgb="FF40534D"/>
      <x:name val="Carlito"/>
    </x:font>
    <x:font>
      <x:sz val="11"/>
      <x:color rgb="FF40534D"/>
      <x:name val="Carlito"/>
    </x:font>
  </x:fonts>
  <x:fills count="8">
    <x:fill>
      <x:patternFill patternType="none"/>
    </x:fill>
    <x:fill>
      <x:patternFill patternType="gray125"/>
    </x:fill>
    <x:fill>
      <x:patternFill patternType="solid">
        <x:fgColor rgb="FF123F35"/>
      </x:patternFill>
    </x:fill>
    <x:fill>
      <x:patternFill patternType="solid">
        <x:fgColor rgb="FFDDEFE8"/>
      </x:patternFill>
    </x:fill>
    <x:fill>
      <x:patternFill patternType="solid">
        <x:fgColor rgb="FF0F766E"/>
      </x:patternFill>
    </x:fill>
    <x:fill>
      <x:patternFill patternType="solid">
        <x:fgColor rgb="FFEEF2EF"/>
      </x:patternFill>
    </x:fill>
    <x:fill>
      <x:patternFill patternType="solid">
        <x:fgColor rgb="FFFFF9D9"/>
      </x:patternFill>
    </x:fill>
    <x:fill>
      <x:patternFill patternType="solid">
        <x:fgColor rgb="FFF8FAF7"/>
      </x:patternFill>
    </x:fill>
  </x:fills>
  <x:borders count="28">
    <x:border/>
    <x:border/>
    <x:border>
      <x:top style="thin">
        <x:color rgb="FF123F35"/>
      </x:top>
    </x:border>
    <x:border>
      <x:top style="thin">
        <x:color rgb="FF123F35"/>
      </x:top>
    </x:border>
    <x:border>
      <x:top style="thin">
        <x:color rgb="FFDDEFE8"/>
      </x:top>
    </x:border>
    <x:border>
      <x:top style="thin">
        <x:color rgb="FFDDEFE8"/>
      </x:top>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s>
  <x:cellStyleXfs count="1">
    <x:xf numFmtId="0" fontId="0" fillId="0" borderId="0"/>
  </x:cellStyleXfs>
  <x:cellXfs count="161">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0" fillId="6" borderId="0" xfId="0" applyNumberFormat="1" applyFont="1" applyFill="1" applyBorder="1"/>
    <x:xf numFmtId="0" fontId="5" fillId="6" borderId="0" xfId="0" applyNumberFormat="1" applyFont="1" applyFill="1" applyBorder="1"/>
    <x:xf numFmtId="0" fontId="0" fillId="6" borderId="1" xfId="0" applyNumberFormat="1" applyFont="1" applyFill="1" applyBorder="1"/>
    <x:xf numFmtId="0" fontId="5" fillId="6"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4" fillId="5" borderId="0" xfId="0" applyNumberFormat="1" applyFont="1" applyFill="1" applyBorder="1" applyAlignment="1">
      <x:alignment horizontal="center" vertical="center" wrapText="1"/>
    </x:xf>
    <x:xf numFmtId="0" fontId="4" fillId="5" borderId="1" xfId="0" applyNumberFormat="1" applyFont="1" applyFill="1" applyBorder="1" applyAlignment="1">
      <x:alignment horizontal="center" vertical="center" wrapText="1"/>
    </x:xf>
    <x:xf numFmtId="200" fontId="5" fillId="6" borderId="0" xfId="0" applyNumberFormat="1" applyFont="1" applyFill="1" applyBorder="1"/>
    <x:xf numFmtId="200" fontId="5" fillId="6" borderId="1" xfId="0" applyNumberFormat="1" applyFont="1" applyFill="1" applyBorder="1"/>
    <x:xf numFmtId="201" fontId="5" fillId="6" borderId="0" xfId="0" applyNumberFormat="1" applyFont="1" applyFill="1" applyBorder="1"/>
    <x:xf numFmtId="201" fontId="5" fillId="6"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6" fillId="3" borderId="0" xfId="0" applyNumberFormat="1" applyFont="1" applyFill="1" applyBorder="1"/>
    <x:xf numFmtId="0" fontId="6" fillId="3" borderId="2" xfId="0" applyNumberFormat="1" applyFont="1" applyFill="1" applyBorder="1"/>
    <x:xf numFmtId="0" fontId="6" fillId="3" borderId="1" xfId="0" applyNumberFormat="1" applyFont="1" applyFill="1" applyBorder="1"/>
    <x:xf numFmtId="0" fontId="6" fillId="3" borderId="3" xfId="0" applyNumberFormat="1" applyFont="1" applyFill="1" applyBorder="1"/>
    <x:xf numFmtId="200" fontId="6" fillId="3" borderId="2" xfId="0" applyNumberFormat="1" applyFont="1" applyFill="1" applyBorder="1"/>
    <x:xf numFmtId="200" fontId="6" fillId="3" borderId="3" xfId="0" applyNumberFormat="1" applyFont="1" applyFill="1" applyBorder="1"/>
    <x:xf numFmtId="201" fontId="6" fillId="3" borderId="2" xfId="0" applyNumberFormat="1" applyFont="1" applyFill="1" applyBorder="1"/>
    <x:xf numFmtId="201" fontId="6" fillId="3" borderId="3" xfId="0" applyNumberFormat="1" applyFont="1" applyFill="1" applyBorder="1"/>
    <x:xf numFmtId="202" fontId="0" fillId="0" borderId="0" xfId="0" applyNumberFormat="1" applyFont="1" applyFill="1" applyBorder="1"/>
    <x:xf numFmtId="202"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7" borderId="0" xfId="0" applyNumberFormat="1" applyFont="1" applyFill="1" applyBorder="1"/>
    <x:xf numFmtId="0" fontId="7" fillId="7" borderId="0" xfId="0" applyNumberFormat="1" applyFont="1" applyFill="1" applyBorder="1"/>
    <x:xf numFmtId="0" fontId="7" fillId="7" borderId="4" xfId="0" applyNumberFormat="1" applyFont="1" applyFill="1" applyBorder="1"/>
    <x:xf numFmtId="0" fontId="7" fillId="7" borderId="4" xfId="0" applyNumberFormat="1" applyFont="1" applyFill="1" applyBorder="1" applyAlignment="1">
      <x:alignment wrapText="1"/>
    </x:xf>
    <x:xf numFmtId="0" fontId="7" fillId="7" borderId="0" xfId="0" applyNumberFormat="1" applyFont="1" applyFill="1" applyBorder="1" applyAlignment="1">
      <x:alignment wrapText="1"/>
    </x:xf>
    <x:xf numFmtId="0" fontId="7" fillId="7" borderId="4"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0" fontId="0" fillId="7" borderId="1" xfId="0" applyNumberFormat="1" applyFont="1" applyFill="1" applyBorder="1"/>
    <x:xf numFmtId="0" fontId="7" fillId="7" borderId="1" xfId="0" applyNumberFormat="1" applyFont="1" applyFill="1" applyBorder="1"/>
    <x:xf numFmtId="0" fontId="7" fillId="7" borderId="5" xfId="0" applyNumberFormat="1" applyFont="1" applyFill="1" applyBorder="1"/>
    <x:xf numFmtId="0" fontId="7" fillId="7" borderId="5" xfId="0" applyNumberFormat="1" applyFont="1" applyFill="1" applyBorder="1" applyAlignment="1">
      <x:alignment wrapText="1"/>
    </x:xf>
    <x:xf numFmtId="0" fontId="7" fillId="7" borderId="1" xfId="0" applyNumberFormat="1" applyFont="1" applyFill="1" applyBorder="1" applyAlignment="1">
      <x:alignment wrapText="1"/>
    </x:xf>
    <x:xf numFmtId="0" fontId="7" fillId="7" borderId="5" xfId="0" applyNumberFormat="1" applyFont="1" applyFill="1" applyBorder="1" applyAlignment="1">
      <x:alignment vertical="center" wrapText="1"/>
    </x:xf>
    <x:xf numFmtId="0" fontId="7" fillId="7" borderId="1" xfId="0" applyNumberFormat="1" applyFont="1" applyFill="1" applyBorder="1" applyAlignment="1">
      <x:alignment vertical="center" wrapText="1"/>
    </x:xf>
    <x:xf numFmtId="0" fontId="3" fillId="4" borderId="6"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4" fillId="5" borderId="9" xfId="0" applyNumberFormat="1" applyFont="1" applyFill="1" applyBorder="1" applyAlignment="1">
      <x:alignment horizontal="center" wrapText="1"/>
    </x:xf>
    <x:xf numFmtId="0" fontId="4" fillId="5" borderId="10" xfId="0" applyNumberFormat="1" applyFont="1" applyFill="1" applyBorder="1" applyAlignment="1">
      <x:alignment horizontal="center" wrapText="1"/>
    </x:xf>
    <x:xf numFmtId="0" fontId="0" fillId="0" borderId="9" xfId="0" applyNumberFormat="1" applyFont="1" applyFill="1" applyBorder="1"/>
    <x:xf numFmtId="0" fontId="0" fillId="0" borderId="0"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5" fillId="6" borderId="12" xfId="0" applyNumberFormat="1" applyFont="1" applyFill="1" applyBorder="1"/>
    <x:xf numFmtId="0" fontId="0" fillId="0" borderId="12" xfId="0" applyNumberFormat="1" applyFont="1" applyFill="1" applyBorder="1"/>
    <x:xf numFmtId="0" fontId="0" fillId="0" borderId="13" xfId="0" applyNumberFormat="1" applyFont="1" applyFill="1" applyBorder="1"/>
    <x:xf numFmtId="0" fontId="3" fillId="4" borderId="14" xfId="0" applyNumberFormat="1" applyFont="1" applyFill="1" applyBorder="1"/>
    <x:xf numFmtId="0" fontId="3" fillId="4" borderId="15" xfId="0" applyNumberFormat="1" applyFont="1" applyFill="1" applyBorder="1"/>
    <x:xf numFmtId="0" fontId="3" fillId="4" borderId="16" xfId="0" applyNumberFormat="1" applyFont="1" applyFill="1" applyBorder="1"/>
    <x:xf numFmtId="0" fontId="4" fillId="5" borderId="17" xfId="0" applyNumberFormat="1" applyFont="1" applyFill="1" applyBorder="1" applyAlignment="1">
      <x:alignment horizontal="center" wrapText="1"/>
    </x:xf>
    <x:xf numFmtId="0" fontId="4" fillId="5" borderId="18" xfId="0" applyNumberFormat="1" applyFont="1" applyFill="1" applyBorder="1" applyAlignment="1">
      <x:alignment horizontal="center" wrapText="1"/>
    </x:xf>
    <x:xf numFmtId="0" fontId="0" fillId="0" borderId="17" xfId="0" applyNumberFormat="1" applyFont="1" applyFill="1" applyBorder="1"/>
    <x:xf numFmtId="0" fontId="0" fillId="0" borderId="18" xfId="0" applyNumberFormat="1" applyFont="1" applyFill="1" applyBorder="1"/>
    <x:xf numFmtId="0" fontId="0" fillId="0" borderId="19" xfId="0" applyNumberFormat="1" applyFont="1" applyFill="1" applyBorder="1"/>
    <x:xf numFmtId="0" fontId="5" fillId="6" borderId="20" xfId="0" applyNumberFormat="1" applyFont="1" applyFill="1" applyBorder="1"/>
    <x:xf numFmtId="0" fontId="0" fillId="0" borderId="20" xfId="0" applyNumberFormat="1" applyFont="1" applyFill="1" applyBorder="1"/>
    <x:xf numFmtId="0" fontId="0" fillId="0" borderId="21" xfId="0" applyNumberFormat="1" applyFont="1" applyFill="1" applyBorder="1"/>
    <x:xf numFmtId="202" fontId="0" fillId="0" borderId="12" xfId="0" applyNumberFormat="1" applyFont="1" applyFill="1" applyBorder="1"/>
    <x:xf numFmtId="203" fontId="0" fillId="0" borderId="12" xfId="0" applyNumberFormat="1" applyFont="1" applyFill="1" applyBorder="1"/>
    <x:xf numFmtId="203" fontId="0" fillId="0" borderId="13" xfId="0" applyNumberFormat="1" applyFont="1" applyFill="1" applyBorder="1"/>
    <x:xf numFmtId="202" fontId="0" fillId="0" borderId="20" xfId="0" applyNumberFormat="1" applyFont="1" applyFill="1" applyBorder="1"/>
    <x:xf numFmtId="203" fontId="0" fillId="0" borderId="20" xfId="0" applyNumberFormat="1" applyFont="1" applyFill="1" applyBorder="1"/>
    <x:xf numFmtId="203" fontId="0" fillId="0" borderId="21" xfId="0" applyNumberFormat="1" applyFont="1" applyFill="1" applyBorder="1"/>
    <x:xf numFmtId="0" fontId="3" fillId="2" borderId="6" xfId="0" applyNumberFormat="1" applyFont="1" applyFill="1" applyBorder="1"/>
    <x:xf numFmtId="0" fontId="3" fillId="2" borderId="7" xfId="0" applyNumberFormat="1" applyFont="1" applyFill="1" applyBorder="1"/>
    <x:xf numFmtId="0" fontId="3" fillId="2" borderId="8" xfId="0" applyNumberFormat="1" applyFont="1" applyFill="1" applyBorder="1"/>
    <x:xf numFmtId="0" fontId="4" fillId="5" borderId="9" xfId="0" applyNumberFormat="1" applyFont="1" applyFill="1" applyBorder="1" applyAlignment="1">
      <x:alignment horizontal="center" vertical="center" wrapText="1"/>
    </x:xf>
    <x:xf numFmtId="0" fontId="4" fillId="5" borderId="10" xfId="0" applyNumberFormat="1" applyFont="1" applyFill="1" applyBorder="1" applyAlignment="1">
      <x:alignment horizontal="center" vertical="center" wrapText="1"/>
    </x:xf>
    <x:xf numFmtId="0" fontId="5" fillId="6" borderId="9" xfId="0" applyNumberFormat="1" applyFont="1" applyFill="1" applyBorder="1"/>
    <x:xf numFmtId="0" fontId="6" fillId="3" borderId="22" xfId="0" applyNumberFormat="1" applyFont="1" applyFill="1" applyBorder="1"/>
    <x:xf numFmtId="0" fontId="6" fillId="3" borderId="23" xfId="0" applyNumberFormat="1" applyFont="1" applyFill="1" applyBorder="1"/>
    <x:xf numFmtId="200" fontId="6" fillId="3" borderId="23" xfId="0" applyNumberFormat="1" applyFont="1" applyFill="1" applyBorder="1"/>
    <x:xf numFmtId="201" fontId="6" fillId="3" borderId="23" xfId="0" applyNumberFormat="1" applyFont="1" applyFill="1" applyBorder="1"/>
    <x:xf numFmtId="0" fontId="6" fillId="3" borderId="24"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6" xfId="0" applyNumberFormat="1" applyFont="1" applyFill="1" applyBorder="1"/>
    <x:xf numFmtId="0" fontId="4" fillId="5" borderId="17" xfId="0" applyNumberFormat="1" applyFont="1" applyFill="1" applyBorder="1" applyAlignment="1">
      <x:alignment horizontal="center" vertical="center" wrapText="1"/>
    </x:xf>
    <x:xf numFmtId="0" fontId="4" fillId="5" borderId="18" xfId="0" applyNumberFormat="1" applyFont="1" applyFill="1" applyBorder="1" applyAlignment="1">
      <x:alignment horizontal="center" vertical="center" wrapText="1"/>
    </x:xf>
    <x:xf numFmtId="0" fontId="5" fillId="6" borderId="17" xfId="0" applyNumberFormat="1" applyFont="1" applyFill="1" applyBorder="1"/>
    <x:xf numFmtId="0" fontId="6" fillId="3" borderId="25" xfId="0" applyNumberFormat="1" applyFont="1" applyFill="1" applyBorder="1"/>
    <x:xf numFmtId="0" fontId="6" fillId="3" borderId="26" xfId="0" applyNumberFormat="1" applyFont="1" applyFill="1" applyBorder="1"/>
    <x:xf numFmtId="200" fontId="6" fillId="3" borderId="26" xfId="0" applyNumberFormat="1" applyFont="1" applyFill="1" applyBorder="1"/>
    <x:xf numFmtId="201" fontId="6" fillId="3" borderId="26" xfId="0" applyNumberFormat="1" applyFont="1" applyFill="1" applyBorder="1"/>
    <x:xf numFmtId="0" fontId="6" fillId="3" borderId="27" xfId="0" applyNumberFormat="1" applyFont="1" applyFill="1" applyBorder="1"/>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0" xfId="0" applyNumberFormat="1" applyFont="1" applyFill="1" applyBorder="1" applyAlignment="1">
      <x:alignment horizontal="center" vertical="center"/>
    </x:xf>
    <x:xf numFmtId="0" fontId="8" fillId="2" borderId="1" xfId="0" applyNumberFormat="1" applyFont="1" applyFill="1" applyBorder="1"/>
    <x:xf numFmtId="0" fontId="8" fillId="2" borderId="1" xfId="0" applyNumberFormat="1" applyFont="1" applyFill="1" applyBorder="1" applyAlignment="1">
      <x:alignment horizontal="center"/>
    </x:xf>
    <x:xf numFmtId="0" fontId="8" fillId="2" borderId="1" xfId="0" applyNumberFormat="1" applyFont="1" applyFill="1" applyBorder="1" applyAlignment="1">
      <x:alignment horizontal="center" vertical="center"/>
    </x:xf>
    <x:xf numFmtId="0" fontId="9" fillId="3" borderId="0" xfId="0" applyNumberFormat="1" applyFont="1" applyFill="1" applyBorder="1"/>
    <x:xf numFmtId="0" fontId="9" fillId="3" borderId="0" xfId="0" applyNumberFormat="1" applyFont="1" applyFill="1" applyBorder="1" applyAlignment="1">
      <x:alignment horizontal="center"/>
    </x:xf>
    <x:xf numFmtId="0" fontId="9" fillId="3" borderId="1" xfId="0" applyNumberFormat="1" applyFont="1" applyFill="1" applyBorder="1"/>
    <x:xf numFmtId="0" fontId="9" fillId="3" borderId="1" xfId="0" applyNumberFormat="1" applyFont="1" applyFill="1" applyBorder="1" applyAlignment="1">
      <x:alignment horizont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8" xfId="0" applyNumberFormat="1" applyFont="1" applyFill="1" applyBorder="1" applyAlignment="1">
      <x:alignment horizontal="center" wrapText="1"/>
    </x:xf>
    <x:xf numFmtId="0" fontId="5" fillId="6" borderId="10" xfId="0" applyNumberFormat="1" applyFont="1" applyFill="1" applyBorder="1"/>
    <x:xf numFmtId="0" fontId="5" fillId="6" borderId="13" xfId="0" applyNumberFormat="1" applyFont="1" applyFill="1" applyBorder="1"/>
    <x:xf numFmtId="0" fontId="3" fillId="4" borderId="14" xfId="0" applyNumberFormat="1" applyFont="1" applyFill="1" applyBorder="1" applyAlignment="1">
      <x:alignment horizontal="center" wrapText="1"/>
    </x:xf>
    <x:xf numFmtId="0" fontId="3" fillId="4" borderId="15" xfId="0" applyNumberFormat="1" applyFont="1" applyFill="1" applyBorder="1" applyAlignment="1">
      <x:alignment horizontal="center" wrapText="1"/>
    </x:xf>
    <x:xf numFmtId="0" fontId="3" fillId="4" borderId="16" xfId="0" applyNumberFormat="1" applyFont="1" applyFill="1" applyBorder="1" applyAlignment="1">
      <x:alignment horizontal="center" wrapText="1"/>
    </x:xf>
    <x:xf numFmtId="0" fontId="5" fillId="6" borderId="18" xfId="0" applyNumberFormat="1" applyFont="1" applyFill="1" applyBorder="1"/>
    <x:xf numFmtId="0" fontId="5" fillId="6" borderId="21" xfId="0" applyNumberFormat="1" applyFont="1" applyFill="1" applyBorder="1"/>
    <x:xf numFmtId="203" fontId="5" fillId="6" borderId="0" xfId="0" applyNumberFormat="1" applyFont="1" applyFill="1" applyBorder="1"/>
    <x:xf numFmtId="203" fontId="5" fillId="6" borderId="1" xfId="0" applyNumberFormat="1" applyFont="1" applyFill="1" applyBorder="1"/>
    <x:xf numFmtId="0" fontId="5" fillId="6" borderId="11" xfId="0" applyNumberFormat="1" applyFont="1" applyFill="1" applyBorder="1"/>
    <x:xf numFmtId="200" fontId="5" fillId="6" borderId="12" xfId="0" applyNumberFormat="1" applyFont="1" applyFill="1" applyBorder="1"/>
    <x:xf numFmtId="203" fontId="5" fillId="6" borderId="12" xfId="0" applyNumberFormat="1" applyFont="1" applyFill="1" applyBorder="1"/>
    <x:xf numFmtId="0" fontId="5" fillId="6" borderId="19" xfId="0" applyNumberFormat="1" applyFont="1" applyFill="1" applyBorder="1"/>
    <x:xf numFmtId="200" fontId="5" fillId="6" borderId="20" xfId="0" applyNumberFormat="1" applyFont="1" applyFill="1" applyBorder="1"/>
    <x:xf numFmtId="203" fontId="5" fillId="6" borderId="20"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10" fillId="7" borderId="0" xfId="0" applyNumberFormat="1" applyFont="1" applyFill="1" applyBorder="1"/>
    <x:xf numFmtId="0" fontId="10" fillId="7" borderId="0" xfId="0" applyNumberFormat="1" applyFont="1" applyFill="1" applyBorder="1" applyAlignment="1">
      <x:alignment wrapText="1"/>
    </x:xf>
    <x:xf numFmtId="0" fontId="10" fillId="7" borderId="1" xfId="0" applyNumberFormat="1" applyFont="1" applyFill="1" applyBorder="1"/>
    <x:xf numFmtId="0" fontId="10" fillId="7" borderId="1" xfId="0" applyNumberFormat="1" applyFont="1" applyFill="1" applyBorder="1" applyAlignment="1">
      <x:alignment wrapText="1"/>
    </x:xf>
  </x:cellXfs>
  <x:cellStyles count="1">
    <x:cellStyle name="Normal" xfId="0"/>
  </x:cellStyles>
  <x:dxfs count="10">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8135a34c5054919" /><Relationship Type="http://schemas.openxmlformats.org/officeDocument/2006/relationships/theme" Target="/xl/theme/theme1.xml" Id="Rbe3cc9230f4646f0" /><Relationship Type="http://schemas.openxmlformats.org/officeDocument/2006/relationships/sharedStrings" Target="/xl/sharedStrings.xml" Id="Re3320cf92fd34fb1" /><Relationship Type="http://schemas.openxmlformats.org/officeDocument/2006/relationships/worksheet" Target="/xl/worksheets/sheet1.xml" Id="Ree7a103828094ae4" /><Relationship Type="http://schemas.openxmlformats.org/officeDocument/2006/relationships/worksheet" Target="/xl/worksheets/sheet2.xml" Id="R8d0bbe205cda4a1d" /><Relationship Type="http://schemas.openxmlformats.org/officeDocument/2006/relationships/worksheet" Target="/xl/worksheets/sheet3.xml" Id="R1403611e05bb4be1" /><Relationship Type="http://schemas.openxmlformats.org/officeDocument/2006/relationships/worksheet" Target="/xl/worksheets/sheet4.xml" Id="R49bd54a2adfc46ce" /></Relationships>
</file>

<file path=xl/drawings/_rels/drawing1.xml.rels>&#65279;<?xml version="1.0" encoding="utf-8"?><Relationships xmlns="http://schemas.openxmlformats.org/package/2006/relationships"><Relationship Type="http://schemas.openxmlformats.org/officeDocument/2006/relationships/chart" Target="/xl/drawings/charts/chart1.xml" Id="R8787cf2d24b24b9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Overall Account Score</a:t>
            </a:r>
          </a:p>
        </c:rich>
      </c:tx>
      <c:overlay val="0"/>
    </c:title>
    <c:autoTitleDeleted val="0"/>
    <c:plotArea>
      <c:layout/>
      <c:barChart>
        <c:barDir val="col"/>
        <c:grouping val="clustered"/>
        <c:varyColors val="0"/>
        <c:ser>
          <c:idx val="0"/>
          <c:order val="0"/>
          <c:tx>
            <c:v>Account Type</c:v>
          </c:tx>
          <c:cat>
            <c:strRef>
              <c:f>'Bank Account Comparison'!$B$18:$B$22</c:f>
              <c:strCache>
                <c:ptCount val="0"/>
              </c:strCache>
            </c:strRef>
          </c:cat>
          <c:val>
            <c:numRef>
              <c:f>'Bank Account Comparison'!$C$18:$C$22</c:f>
              <c:numCache>
                <c:formatCode>General</c:formatCode>
                <c:ptCount val="0"/>
              </c:numCache>
            </c:numRef>
          </c:val>
        </c:ser>
        <c:ser>
          <c:idx val="1"/>
          <c:order val="1"/>
          <c:tx>
            <c:v>Monthly Fee</c:v>
          </c:tx>
          <c:cat>
            <c:strRef>
              <c:f>'Bank Account Comparison'!$B$18:$B$22</c:f>
              <c:strCache>
                <c:ptCount val="0"/>
              </c:strCache>
            </c:strRef>
          </c:cat>
          <c:val>
            <c:numRef>
              <c:f>'Bank Account Comparison'!$D$18:$D$22</c:f>
              <c:numCache>
                <c:formatCode>$#,##0.00;[Red]($#,##0.00);-</c:formatCode>
                <c:ptCount val="0"/>
              </c:numCache>
            </c:numRef>
          </c:val>
        </c:ser>
        <c:ser>
          <c:idx val="2"/>
          <c:order val="2"/>
          <c:tx>
            <c:v>Fee Waiver Requirements</c:v>
          </c:tx>
          <c:cat>
            <c:strRef>
              <c:f>'Bank Account Comparison'!$B$18:$B$22</c:f>
              <c:strCache>
                <c:ptCount val="0"/>
              </c:strCache>
            </c:strRef>
          </c:cat>
          <c:val>
            <c:numRef>
              <c:f>'Bank Account Comparison'!$E$18:$E$22</c:f>
              <c:numCache>
                <c:formatCode>General</c:formatCode>
                <c:ptCount val="0"/>
              </c:numCache>
            </c:numRef>
          </c:val>
        </c:ser>
        <c:ser>
          <c:idx val="3"/>
          <c:order val="3"/>
          <c:tx>
            <c:v>Minimum Opening Deposit</c:v>
          </c:tx>
          <c:cat>
            <c:strRef>
              <c:f>'Bank Account Comparison'!$B$18:$B$22</c:f>
              <c:strCache>
                <c:ptCount val="0"/>
              </c:strCache>
            </c:strRef>
          </c:cat>
          <c:val>
            <c:numRef>
              <c:f>'Bank Account Comparison'!$F$18:$F$22</c:f>
              <c:numCache>
                <c:formatCode>$#,##0.00;[Red]($#,##0.00);-</c:formatCode>
                <c:ptCount val="0"/>
              </c:numCache>
            </c:numRef>
          </c:val>
        </c:ser>
        <c:ser>
          <c:idx val="4"/>
          <c:order val="4"/>
          <c:tx>
            <c:v>APY</c:v>
          </c:tx>
          <c:cat>
            <c:strRef>
              <c:f>'Bank Account Comparison'!$B$18:$B$22</c:f>
              <c:strCache>
                <c:ptCount val="0"/>
              </c:strCache>
            </c:strRef>
          </c:cat>
          <c:val>
            <c:numRef>
              <c:f>'Bank Account Comparison'!$G$18:$G$22</c:f>
              <c:numCache>
                <c:formatCode>0.00%</c:formatCode>
                <c:ptCount val="0"/>
              </c:numCache>
            </c:numRef>
          </c:val>
        </c:ser>
        <c:ser>
          <c:idx val="5"/>
          <c:order val="5"/>
          <c:tx>
            <c:v>APY Requirements</c:v>
          </c:tx>
          <c:cat>
            <c:strRef>
              <c:f>'Bank Account Comparison'!$B$18:$B$22</c:f>
              <c:strCache>
                <c:ptCount val="0"/>
              </c:strCache>
            </c:strRef>
          </c:cat>
          <c:val>
            <c:numRef>
              <c:f>'Bank Account Comparison'!$H$18:$H$22</c:f>
              <c:numCache>
                <c:formatCode>General</c:formatCode>
                <c:ptCount val="0"/>
              </c:numCache>
            </c:numRef>
          </c:val>
        </c:ser>
        <c:ser>
          <c:idx val="6"/>
          <c:order val="6"/>
          <c:tx>
            <c:v>ATM Access</c:v>
          </c:tx>
          <c:cat>
            <c:strRef>
              <c:f>'Bank Account Comparison'!$B$18:$B$22</c:f>
              <c:strCache>
                <c:ptCount val="0"/>
              </c:strCache>
            </c:strRef>
          </c:cat>
          <c:val>
            <c:numRef>
              <c:f>'Bank Account Comparison'!$I$18:$I$22</c:f>
              <c:numCache>
                <c:formatCode>General</c:formatCode>
                <c:ptCount val="0"/>
              </c:numCache>
            </c:numRef>
          </c:val>
        </c:ser>
        <c:ser>
          <c:idx val="7"/>
          <c:order val="7"/>
          <c:tx>
            <c:v>Out-of-Network ATM Fee</c:v>
          </c:tx>
          <c:cat>
            <c:strRef>
              <c:f>'Bank Account Comparison'!$B$18:$B$22</c:f>
              <c:strCache>
                <c:ptCount val="0"/>
              </c:strCache>
            </c:strRef>
          </c:cat>
          <c:val>
            <c:numRef>
              <c:f>'Bank Account Comparison'!$J$18:$J$22</c:f>
              <c:numCache>
                <c:formatCode>$#,##0.00;[Red]($#,##0.00);-</c:formatCode>
                <c:ptCount val="0"/>
              </c:numCache>
            </c:numRef>
          </c:val>
        </c:ser>
        <c:ser>
          <c:idx val="8"/>
          <c:order val="8"/>
          <c:tx>
            <c:v>ATM Reimbursement</c:v>
          </c:tx>
          <c:cat>
            <c:strRef>
              <c:f>'Bank Account Comparison'!$B$18:$B$22</c:f>
              <c:strCache>
                <c:ptCount val="0"/>
              </c:strCache>
            </c:strRef>
          </c:cat>
          <c:val>
            <c:numRef>
              <c:f>'Bank Account Comparison'!$K$18:$K$22</c:f>
              <c:numCache>
                <c:formatCode>General</c:formatCode>
                <c:ptCount val="0"/>
              </c:numCache>
            </c:numRef>
          </c:val>
        </c:ser>
        <c:ser>
          <c:idx val="9"/>
          <c:order val="9"/>
          <c:tx>
            <c:v>Overdraft Policy</c:v>
          </c:tx>
          <c:cat>
            <c:strRef>
              <c:f>'Bank Account Comparison'!$B$18:$B$22</c:f>
              <c:strCache>
                <c:ptCount val="0"/>
              </c:strCache>
            </c:strRef>
          </c:cat>
          <c:val>
            <c:numRef>
              <c:f>'Bank Account Comparison'!$L$18:$L$22</c:f>
              <c:numCache>
                <c:formatCode>General</c:formatCode>
                <c:ptCount val="0"/>
              </c:numCache>
            </c:numRef>
          </c:val>
        </c:ser>
        <c:ser>
          <c:idx val="10"/>
          <c:order val="10"/>
          <c:tx>
            <c:v>Overdraft Fee</c:v>
          </c:tx>
          <c:cat>
            <c:strRef>
              <c:f>'Bank Account Comparison'!$B$18:$B$22</c:f>
              <c:strCache>
                <c:ptCount val="0"/>
              </c:strCache>
            </c:strRef>
          </c:cat>
          <c:val>
            <c:numRef>
              <c:f>'Bank Account Comparison'!$M$18:$M$22</c:f>
              <c:numCache>
                <c:formatCode>$#,##0.00;[Red]($#,##0.00);-</c:formatCode>
                <c:ptCount val="0"/>
              </c:numCache>
            </c:numRef>
          </c:val>
        </c:ser>
        <c:ser>
          <c:idx val="11"/>
          <c:order val="11"/>
          <c:tx>
            <c:v>Early Direct Deposit</c:v>
          </c:tx>
          <c:cat>
            <c:strRef>
              <c:f>'Bank Account Comparison'!$B$18:$B$22</c:f>
              <c:strCache>
                <c:ptCount val="0"/>
              </c:strCache>
            </c:strRef>
          </c:cat>
          <c:val>
            <c:numRef>
              <c:f>'Bank Account Comparison'!$N$18:$N$22</c:f>
              <c:numCache>
                <c:formatCode>General</c:formatCode>
                <c:ptCount val="0"/>
              </c:numCache>
            </c:numRef>
          </c:val>
        </c:ser>
        <c:ser>
          <c:idx val="12"/>
          <c:order val="12"/>
          <c:tx>
            <c:v>Cash Deposit Options</c:v>
          </c:tx>
          <c:cat>
            <c:strRef>
              <c:f>'Bank Account Comparison'!$B$18:$B$22</c:f>
              <c:strCache>
                <c:ptCount val="0"/>
              </c:strCache>
            </c:strRef>
          </c:cat>
          <c:val>
            <c:numRef>
              <c:f>'Bank Account Comparison'!$O$18:$O$22</c:f>
              <c:numCache>
                <c:formatCode>General</c:formatCode>
                <c:ptCount val="0"/>
              </c:numCache>
            </c:numRef>
          </c:val>
        </c:ser>
        <c:ser>
          <c:idx val="13"/>
          <c:order val="13"/>
          <c:tx>
            <c:v>Mobile App Score</c:v>
          </c:tx>
          <c:cat>
            <c:strRef>
              <c:f>'Bank Account Comparison'!$B$18:$B$22</c:f>
              <c:strCache>
                <c:ptCount val="0"/>
              </c:strCache>
            </c:strRef>
          </c:cat>
          <c:val>
            <c:numRef>
              <c:f>'Bank Account Comparison'!$P$18:$P$22</c:f>
              <c:numCache>
                <c:formatCode>General</c:formatCode>
                <c:ptCount val="0"/>
              </c:numCache>
            </c:numRef>
          </c:val>
        </c:ser>
        <c:ser>
          <c:idx val="14"/>
          <c:order val="14"/>
          <c:tx>
            <c:v>Customer Service Score</c:v>
          </c:tx>
          <c:cat>
            <c:strRef>
              <c:f>'Bank Account Comparison'!$B$18:$B$22</c:f>
              <c:strCache>
                <c:ptCount val="0"/>
              </c:strCache>
            </c:strRef>
          </c:cat>
          <c:val>
            <c:numRef>
              <c:f>'Bank Account Comparison'!$Q$18:$Q$22</c:f>
              <c:numCache>
                <c:formatCode>General</c:formatCode>
                <c:ptCount val="0"/>
              </c:numCache>
            </c:numRef>
          </c:val>
        </c:ser>
        <c:ser>
          <c:idx val="15"/>
          <c:order val="15"/>
          <c:tx>
            <c:v>FDIC / NCUA Coverage</c:v>
          </c:tx>
          <c:cat>
            <c:strRef>
              <c:f>'Bank Account Comparison'!$B$18:$B$22</c:f>
              <c:strCache>
                <c:ptCount val="0"/>
              </c:strCache>
            </c:strRef>
          </c:cat>
          <c:val>
            <c:numRef>
              <c:f>'Bank Account Comparison'!$R$18:$R$22</c:f>
              <c:numCache>
                <c:formatCode>General</c:formatCode>
                <c:ptCount val="0"/>
              </c:numCache>
            </c:numRef>
          </c:val>
        </c:ser>
        <c:ser>
          <c:idx val="16"/>
          <c:order val="16"/>
          <c:tx>
            <c:v>Signup Bonus</c:v>
          </c:tx>
          <c:cat>
            <c:strRef>
              <c:f>'Bank Account Comparison'!$B$18:$B$22</c:f>
              <c:strCache>
                <c:ptCount val="0"/>
              </c:strCache>
            </c:strRef>
          </c:cat>
          <c:val>
            <c:numRef>
              <c:f>'Bank Account Comparison'!$S$18:$S$22</c:f>
              <c:numCache>
                <c:formatCode>$#,##0.00;[Red]($#,##0.00);-</c:formatCode>
                <c:ptCount val="0"/>
              </c:numCache>
            </c:numRef>
          </c:val>
        </c:ser>
        <c:ser>
          <c:idx val="17"/>
          <c:order val="17"/>
          <c:tx>
            <c:v>Bonus Requirements Met?</c:v>
          </c:tx>
          <c:cat>
            <c:strRef>
              <c:f>'Bank Account Comparison'!$B$18:$B$22</c:f>
              <c:strCache>
                <c:ptCount val="0"/>
              </c:strCache>
            </c:strRef>
          </c:cat>
          <c:val>
            <c:numRef>
              <c:f>'Bank Account Comparison'!$T$18:$T$22</c:f>
              <c:numCache>
                <c:formatCode>General</c:formatCode>
                <c:ptCount val="0"/>
              </c:numCache>
            </c:numRef>
          </c:val>
        </c:ser>
        <c:ser>
          <c:idx val="18"/>
          <c:order val="18"/>
          <c:tx>
            <c:v>Estimated Annual Value</c:v>
          </c:tx>
          <c:cat>
            <c:strRef>
              <c:f>'Bank Account Comparison'!$B$18:$B$22</c:f>
              <c:strCache>
                <c:ptCount val="0"/>
              </c:strCache>
            </c:strRef>
          </c:cat>
          <c:val>
            <c:numRef>
              <c:f>'Bank Account Comparison'!$U$18:$U$22</c:f>
              <c:numCache>
                <c:formatCode>$#,##0.00;[Red]($#,##0.00);-</c:formatCode>
                <c:ptCount val="0"/>
              </c:numCache>
            </c:numRef>
          </c:val>
        </c:ser>
        <c:ser>
          <c:idx val="19"/>
          <c:order val="19"/>
          <c:tx>
            <c:v>Overall Score</c:v>
          </c:tx>
          <c:cat>
            <c:strRef>
              <c:f>'Bank Account Comparison'!$B$18:$B$22</c:f>
              <c:strCache>
                <c:ptCount val="0"/>
              </c:strCache>
            </c:strRef>
          </c:cat>
          <c:val>
            <c:numRef>
              <c:f>'Bank Account Comparison'!$V$18:$V$22</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23</xdr:col>
      <xdr:colOff>0</xdr:colOff>
      <xdr:row>4</xdr:row>
      <xdr:rowOff>0</xdr:rowOff>
    </xdr:from>
    <xdr:to>
      <xdr:col>31</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787cf2d24b24b93"/>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73c334cd8df4b4e" /></Relationships>
</file>

<file path=xl/worksheets/sheet1.xml><?xml version="1.0" encoding="utf-8"?>
<x:worksheet xmlns:x="http://schemas.openxmlformats.org/spreadsheetml/2006/main">
  <x:sheetFormatPr defaultRowHeight="15"/>
  <x:cols>
    <x:col min="1" max="1" width="20" hidden="0" customWidth="1"/>
    <x:col min="2" max="2" width="24" hidden="0" customWidth="1"/>
    <x:col min="3" max="3" width="16" hidden="0" customWidth="1"/>
    <x:col min="4" max="4" width="15" hidden="0" customWidth="1"/>
    <x:col min="5" max="5" width="31" hidden="0" customWidth="1"/>
    <x:col min="6" max="6" width="18" hidden="0" customWidth="1"/>
    <x:col min="7" max="7" width="15" hidden="0" customWidth="1"/>
    <x:col min="8" max="8" width="31" hidden="0" customWidth="1"/>
    <x:col min="9" max="9" width="27" hidden="0" customWidth="1"/>
    <x:col min="10" max="10" width="18" hidden="0" customWidth="1"/>
    <x:col min="11" max="11" width="20" hidden="0" customWidth="1"/>
    <x:col min="12" max="12" width="31" hidden="0" customWidth="1"/>
    <x:col min="13" max="13" width="16" hidden="0" customWidth="1"/>
    <x:col min="14" max="14" width="17" hidden="0" customWidth="1"/>
    <x:col min="15" max="15" width="29" hidden="0" customWidth="1"/>
    <x:col min="16" max="16" width="20" hidden="0" customWidth="1"/>
    <x:col min="17" max="17" width="20" hidden="0" customWidth="1"/>
    <x:col min="18" max="18" width="20" hidden="0" customWidth="1"/>
    <x:col min="19" max="19" width="16" hidden="0" customWidth="1"/>
    <x:col min="20" max="20" width="21" hidden="0" customWidth="1"/>
    <x:col min="21" max="21" width="19" hidden="0" customWidth="1"/>
    <x:col min="22" max="22" width="19" hidden="0" customWidth="1"/>
    <x:col min="23" max="23" width="3" hidden="0" customWidth="1"/>
    <x:col min="24" max="24" width="12" hidden="0" customWidth="1"/>
    <x:col min="25" max="25" width="12" hidden="0" customWidth="1"/>
    <x:col min="26" max="26" width="12" hidden="0" customWidth="1"/>
    <x:col min="27" max="27" width="12" hidden="0" customWidth="1"/>
    <x:col min="28" max="28" width="12" hidden="0" customWidth="1"/>
    <x:col min="29" max="29" width="12" hidden="0" customWidth="1"/>
    <x:col min="30" max="30" width="12" hidden="0" customWidth="1"/>
    <x:col min="31" max="31" width="12" hidden="0" customWidth="1"/>
  </x:cols>
  <x:sheetData>
    <x:row r="1">
      <x:c r="A1" s="5" t="str">
        <x:v>Bank Account Comparison Worksheet</x:v>
      </x:c>
      <x:c r="B1" s="5"/>
      <x:c r="C1" s="5"/>
      <x:c r="D1" s="5"/>
      <x:c r="E1" s="5"/>
      <x:c r="F1" s="5"/>
      <x:c r="G1" s="5"/>
      <x:c r="H1" s="5"/>
      <x:c r="I1" s="5"/>
      <x:c r="J1" s="5"/>
      <x:c r="K1" s="5"/>
      <x:c r="L1" s="5"/>
      <x:c r="M1" s="5"/>
      <x:c r="N1" s="5"/>
      <x:c r="O1" s="5"/>
      <x:c r="P1" s="5"/>
      <x:c r="Q1" s="5"/>
      <x:c r="R1" s="5"/>
      <x:c r="S1" s="5"/>
      <x:c r="T1" s="5"/>
      <x:c r="U1" s="5"/>
      <x:c r="V1" s="5"/>
    </x:row>
    <x:row r="2">
      <x:c r="A2" s="5"/>
      <x:c r="B2" s="5"/>
      <x:c r="C2" s="5"/>
      <x:c r="D2" s="5"/>
      <x:c r="E2" s="5"/>
      <x:c r="F2" s="5"/>
      <x:c r="G2" s="5"/>
      <x:c r="H2" s="5"/>
      <x:c r="I2" s="5"/>
      <x:c r="J2" s="5"/>
      <x:c r="K2" s="5"/>
      <x:c r="L2" s="5"/>
      <x:c r="M2" s="5"/>
      <x:c r="N2" s="5"/>
      <x:c r="O2" s="5"/>
      <x:c r="P2" s="5"/>
      <x:c r="Q2" s="5"/>
      <x:c r="R2" s="5"/>
      <x:c r="S2" s="5"/>
      <x:c r="T2" s="5"/>
      <x:c r="U2" s="5"/>
      <x:c r="V2" s="5"/>
    </x:row>
    <x:row r="3">
      <x:c r="A3" s="13" t="str">
        <x:v>Compare checking and savings accounts using fees, APY, access, overdraft rules, insurance coverage, service quality, and bonus requirements.</x:v>
      </x:c>
      <x:c r="B3" s="13"/>
      <x:c r="C3" s="13"/>
      <x:c r="D3" s="13"/>
      <x:c r="E3" s="13"/>
      <x:c r="F3" s="13"/>
      <x:c r="G3" s="13"/>
      <x:c r="H3" s="13"/>
      <x:c r="I3" s="13"/>
      <x:c r="J3" s="13"/>
      <x:c r="K3" s="13"/>
      <x:c r="L3" s="13"/>
      <x:c r="M3" s="13"/>
      <x:c r="N3" s="13"/>
      <x:c r="O3" s="13"/>
      <x:c r="P3" s="13"/>
      <x:c r="Q3" s="13"/>
      <x:c r="R3" s="13"/>
      <x:c r="S3" s="13"/>
      <x:c r="T3" s="13"/>
      <x:c r="U3" s="13"/>
      <x:c r="V3" s="13"/>
    </x:row>
    <x:row r="5">
      <x:c r="A5" s="72" t="str">
        <x:v>YOUR ACCOUNT PRIORITIES</x:v>
      </x:c>
      <x:c r="B5" s="73"/>
      <x:c r="C5" s="73"/>
      <x:c r="D5" s="73"/>
      <x:c r="E5" s="74"/>
      <x:c r="G5" s="72" t="str">
        <x:v>COMPARISON SUMMARY</x:v>
      </x:c>
      <x:c r="H5" s="73"/>
      <x:c r="I5" s="73"/>
      <x:c r="J5" s="73"/>
      <x:c r="K5" s="73"/>
      <x:c r="L5" s="73"/>
      <x:c r="M5" s="73"/>
      <x:c r="N5" s="73"/>
      <x:c r="O5" s="73"/>
      <x:c r="P5" s="73"/>
      <x:c r="Q5" s="73"/>
      <x:c r="R5" s="73"/>
      <x:c r="S5" s="73"/>
      <x:c r="T5" s="73"/>
      <x:c r="U5" s="73"/>
      <x:c r="V5" s="74"/>
    </x:row>
    <x:row r="6">
      <x:c r="A6" s="75" t="str">
        <x:v>Criterion</x:v>
      </x:c>
      <x:c r="B6" s="25" t="str">
        <x:v>Importance</x:v>
      </x:c>
      <x:c r="C6" s="25" t="str">
        <x:v>Weight</x:v>
      </x:c>
      <x:c r="D6" s="25" t="str">
        <x:v>What to Consider</x:v>
      </x:c>
      <x:c r="E6" s="76" t="str"/>
      <x:c r="G6" s="75" t="str">
        <x:v>Metric</x:v>
      </x:c>
      <x:c r="H6" s="25" t="str">
        <x:v>Result</x:v>
      </x:c>
      <x:c r="I6" s="25" t="str"/>
      <x:c r="J6" s="25" t="str">
        <x:v>Metric</x:v>
      </x:c>
      <x:c r="K6" s="25" t="str">
        <x:v>Result</x:v>
      </x:c>
      <x:c r="L6" s="25" t="str"/>
      <x:c r="M6" s="25" t="str">
        <x:v>Metric</x:v>
      </x:c>
      <x:c r="N6" s="25" t="str">
        <x:v>Result</x:v>
      </x:c>
      <x:c r="O6" s="25" t="str"/>
      <x:c r="P6" s="25" t="str">
        <x:v>Metric</x:v>
      </x:c>
      <x:c r="Q6" s="25" t="str">
        <x:v>Result</x:v>
      </x:c>
      <x:c r="R6" s="25" t="str"/>
      <x:c r="S6" s="25" t="str"/>
      <x:c r="T6" s="25" t="str"/>
      <x:c r="U6" s="25" t="str"/>
      <x:c r="V6" s="76" t="str"/>
    </x:row>
    <x:row r="7">
      <x:c r="A7" s="77" t="str">
        <x:v>Low Monthly Fees</x:v>
      </x:c>
      <x:c r="B7" s="31" t="str">
        <x:v>Very Important</x:v>
      </x:c>
      <x:c r="C7" s="78" t="n">
        <x:f>IF(B7="Very Important",5,IF(B7="Important",4,IF(B7="Moderate",3,IF(B7="Low",2,1))))</x:f>
        <x:v>5</x:v>
      </x:c>
      <x:c r="D7" s="78" t="str">
        <x:v>Maintenance fees and realistic ways to waive them.</x:v>
      </x:c>
      <x:c r="E7" s="79" t="str"/>
      <x:c r="G7" s="77" t="str">
        <x:v>Highest Overall Score</x:v>
      </x:c>
      <x:c r="H7" s="52" t="n">
        <x:f>MAX(V18:V22)</x:f>
        <x:v>4.27</x:v>
      </x:c>
      <x:c r="I7" s="52" t="str"/>
      <x:c r="J7" s="78" t="str">
        <x:v>Lowest Estimated Annual Cost</x:v>
      </x:c>
      <x:c r="K7" s="42" t="n">
        <x:f>MIN(D18:D22)*12</x:f>
        <x:v>0</x:v>
      </x:c>
      <x:c r="L7" s="42" t="str"/>
      <x:c r="M7" s="78" t="str">
        <x:v>Highest APY</x:v>
      </x:c>
      <x:c r="N7" s="54" t="n">
        <x:f>MAX(G18:G22)</x:f>
        <x:v>0.0425</x:v>
      </x:c>
      <x:c r="O7" s="54" t="str"/>
      <x:c r="P7" s="78" t="str">
        <x:v>Best Account</x:v>
      </x:c>
      <x:c r="Q7" s="78" t="str">
        <x:f>INDEX(B18:B22,MATCH(MAX(V18:V22),V18:V22,0))</x:f>
        <x:v>Rewards Checking</x:v>
      </x:c>
      <x:c r="R7" s="78" t="str"/>
      <x:c r="S7" s="78" t="str"/>
      <x:c r="T7" s="78" t="str"/>
      <x:c r="U7" s="78" t="str"/>
      <x:c r="V7" s="79" t="str"/>
    </x:row>
    <x:row r="8">
      <x:c r="A8" s="77" t="str">
        <x:v>Competitive APY</x:v>
      </x:c>
      <x:c r="B8" s="31" t="str">
        <x:v>Important</x:v>
      </x:c>
      <x:c r="C8" s="78" t="n">
        <x:f>IF(B8="Very Important",5,IF(B8="Important",4,IF(B8="Moderate",3,IF(B8="Low",2,1))))</x:f>
        <x:v>4</x:v>
      </x:c>
      <x:c r="D8" s="78" t="str">
        <x:v>Rate, balance tiers, variable-rate risk, and requirements.</x:v>
      </x:c>
      <x:c r="E8" s="79" t="str"/>
      <x:c r="G8" s="77" t="str">
        <x:v>Accounts With No Monthly Fee</x:v>
      </x:c>
      <x:c r="H8" s="78" t="n">
        <x:f>COUNTIF(D18:D22,0)</x:f>
        <x:v>2</x:v>
      </x:c>
      <x:c r="I8" s="78" t="str"/>
      <x:c r="J8" s="78" t="str">
        <x:v>Accounts With Deposit Insurance</x:v>
      </x:c>
      <x:c r="K8" s="78" t="n">
        <x:f>COUNTIF(R18:R22,"FDIC")+COUNTIF(R18:R22,"NCUA")</x:f>
        <x:v>5</x:v>
      </x:c>
      <x:c r="L8" s="78" t="str"/>
      <x:c r="M8" s="78" t="str">
        <x:v>Accounts With ATM Reimbursement</x:v>
      </x:c>
      <x:c r="N8" s="78" t="n">
        <x:f>COUNTIF(K18:K22,"&lt;&gt;No")</x:f>
        <x:v>3</x:v>
      </x:c>
      <x:c r="O8" s="78" t="str"/>
      <x:c r="P8" s="78" t="str">
        <x:v>Accounts Meeting Requirements</x:v>
      </x:c>
      <x:c r="Q8" s="78" t="n">
        <x:f>COUNTIF(T18:T22,"Yes")+COUNTIF(T18:T22,"Not Applicable")</x:f>
        <x:v>4</x:v>
      </x:c>
      <x:c r="R8" s="78" t="str"/>
      <x:c r="S8" s="78" t="str"/>
      <x:c r="T8" s="78" t="str"/>
      <x:c r="U8" s="78" t="str"/>
      <x:c r="V8" s="79" t="str"/>
    </x:row>
    <x:row r="9">
      <x:c r="A9" s="77" t="str">
        <x:v>ATM Access</x:v>
      </x:c>
      <x:c r="B9" s="31" t="str">
        <x:v>Important</x:v>
      </x:c>
      <x:c r="C9" s="78" t="n">
        <x:f>IF(B9="Very Important",5,IF(B9="Important",4,IF(B9="Moderate",3,IF(B9="Low",2,1))))</x:f>
        <x:v>4</x:v>
      </x:c>
      <x:c r="D9" s="78" t="str">
        <x:v>Network size, reimbursements, and out-of-network fees.</x:v>
      </x:c>
      <x:c r="E9" s="79" t="str"/>
      <x:c r="G9" s="77" t="str">
        <x:v>Highest Estimated Annual Value</x:v>
      </x:c>
      <x:c r="H9" s="42" t="n">
        <x:f>MAX(U18:U22)</x:f>
        <x:v>225</x:v>
      </x:c>
      <x:c r="I9" s="42" t="str"/>
      <x:c r="J9" s="78" t="str">
        <x:v>Best Overdraft Policy</x:v>
      </x:c>
      <x:c r="K9" s="78" t="str">
        <x:f>INDEX(B18:B22,MATCH(MIN(M18:M22),M18:M22,0))</x:f>
        <x:v>Rewards Checking</x:v>
      </x:c>
      <x:c r="L9" s="78" t="str"/>
      <x:c r="M9" s="78" t="str">
        <x:v>Best Mobile App Score</x:v>
      </x:c>
      <x:c r="N9" s="78" t="str">
        <x:f>INDEX(B18:B22,MATCH(MAX(P18:P22),P18:P22,0))</x:f>
        <x:v>Everyday Checking</x:v>
      </x:c>
      <x:c r="O9" s="78" t="str"/>
      <x:c r="P9" s="78" t="str">
        <x:v>Best Customer Service Score</x:v>
      </x:c>
      <x:c r="Q9" s="78" t="str">
        <x:f>INDEX(B18:B22,MATCH(MAX(Q18:Q22),Q18:Q22,0))</x:f>
        <x:v>Member Checking</x:v>
      </x:c>
      <x:c r="R9" s="78" t="str"/>
      <x:c r="S9" s="78" t="str"/>
      <x:c r="T9" s="78" t="str"/>
      <x:c r="U9" s="78" t="str"/>
      <x:c r="V9" s="79" t="str"/>
    </x:row>
    <x:row r="10">
      <x:c r="A10" s="77" t="str">
        <x:v>Overdraft Policy</x:v>
      </x:c>
      <x:c r="B10" s="31" t="str">
        <x:v>Very Important</x:v>
      </x:c>
      <x:c r="C10" s="78" t="n">
        <x:f>IF(B10="Very Important",5,IF(B10="Important",4,IF(B10="Moderate",3,IF(B10="Low",2,1))))</x:f>
        <x:v>5</x:v>
      </x:c>
      <x:c r="D10" s="78" t="str">
        <x:v>Opt-in rules, fees, grace periods, and transaction handling.</x:v>
      </x:c>
      <x:c r="E10" s="79" t="str"/>
      <x:c r="G10" s="80" t="str">
        <x:v>Review Status</x:v>
      </x:c>
      <x:c r="H10" s="82" t="str">
        <x:f>IF(COUNTIF(R18:R22,"Not Insured")&gt;0,"Verify Insurance Coverage",IF(COUNTIF(T18:T22,"No")&gt;0,"Review Bonus Requirements","Comparison Ready"))</x:f>
        <x:v>Review Bonus Requirements</x:v>
      </x:c>
      <x:c r="I10" s="82" t="str"/>
      <x:c r="J10" s="82" t="str">
        <x:v>Account Count</x:v>
      </x:c>
      <x:c r="K10" s="82" t="n">
        <x:f>COUNTIF(B18:B22,"&lt;&gt;")</x:f>
        <x:v>5</x:v>
      </x:c>
      <x:c r="L10" s="82" t="str"/>
      <x:c r="M10" s="82" t="str">
        <x:v>Average Overall Score</x:v>
      </x:c>
      <x:c r="N10" s="95" t="n">
        <x:f>AVERAGE(V18:V22)</x:f>
        <x:v>3.7339999999999995</x:v>
      </x:c>
      <x:c r="O10" s="95" t="str"/>
      <x:c r="P10" s="82" t="str">
        <x:v>Next Bonus Deadline</x:v>
      </x:c>
      <x:c r="Q10" s="96" t="n">
        <x:f>IFERROR(MINIFS('Bonus Tracker'!D6:D10,'Bonus Tracker'!F6:F10,"In Progress"),"No Active Deadline")</x:f>
        <x:v>46301</x:v>
      </x:c>
      <x:c r="R10" s="96" t="str"/>
      <x:c r="S10" s="96" t="str"/>
      <x:c r="T10" s="96" t="str"/>
      <x:c r="U10" s="96" t="str"/>
      <x:c r="V10" s="97" t="str"/>
    </x:row>
    <x:row r="11">
      <x:c r="A11" s="77" t="str">
        <x:v>Mobile App</x:v>
      </x:c>
      <x:c r="B11" s="31" t="str">
        <x:v>Important</x:v>
      </x:c>
      <x:c r="C11" s="78" t="n">
        <x:f>IF(B11="Very Important",5,IF(B11="Important",4,IF(B11="Moderate",3,IF(B11="Low",2,1))))</x:f>
        <x:v>4</x:v>
      </x:c>
      <x:c r="D11" s="78" t="str">
        <x:v>Deposits, alerts, transfers, security, and reliability.</x:v>
      </x:c>
      <x:c r="E11" s="79" t="str"/>
    </x:row>
    <x:row r="12">
      <x:c r="A12" s="77" t="str">
        <x:v>Customer Service</x:v>
      </x:c>
      <x:c r="B12" s="31" t="str">
        <x:v>Moderate</x:v>
      </x:c>
      <x:c r="C12" s="78" t="n">
        <x:f>IF(B12="Very Important",5,IF(B12="Important",4,IF(B12="Moderate",3,IF(B12="Low",2,1))))</x:f>
        <x:v>3</x:v>
      </x:c>
      <x:c r="D12" s="78" t="str">
        <x:v>Support hours, channels, complaint handling, and branch access.</x:v>
      </x:c>
      <x:c r="E12" s="79" t="str"/>
    </x:row>
    <x:row r="13">
      <x:c r="A13" s="77" t="str">
        <x:v>Cash Deposits</x:v>
      </x:c>
      <x:c r="B13" s="31" t="str">
        <x:v>Moderate</x:v>
      </x:c>
      <x:c r="C13" s="78" t="n">
        <x:f>IF(B13="Very Important",5,IF(B13="Important",4,IF(B13="Moderate",3,IF(B13="Low",2,1))))</x:f>
        <x:v>3</x:v>
      </x:c>
      <x:c r="D13" s="78" t="str">
        <x:v>Branch, ATM, retail, or mail deposit options and fees.</x:v>
      </x:c>
      <x:c r="E13" s="79" t="str"/>
    </x:row>
    <x:row r="14">
      <x:c r="A14" s="80" t="str">
        <x:v>Early Direct Deposit</x:v>
      </x:c>
      <x:c r="B14" s="81" t="str">
        <x:v>Low</x:v>
      </x:c>
      <x:c r="C14" s="82" t="n">
        <x:f>IF(B14="Very Important",5,IF(B14="Important",4,IF(B14="Moderate",3,IF(B14="Low",2,1))))</x:f>
        <x:v>2</x:v>
      </x:c>
      <x:c r="D14" s="82" t="str">
        <x:v>Availability depends on payer and processing timing.</x:v>
      </x:c>
      <x:c r="E14" s="83" t="str"/>
    </x:row>
    <x:row r="16">
      <x:c r="A16" s="101" t="str">
        <x:v>BANK AND CREDIT UNION ACCOUNTS</x:v>
      </x:c>
      <x:c r="B16" s="102"/>
      <x:c r="C16" s="102"/>
      <x:c r="D16" s="102"/>
      <x:c r="E16" s="102"/>
      <x:c r="F16" s="102"/>
      <x:c r="G16" s="102"/>
      <x:c r="H16" s="102"/>
      <x:c r="I16" s="102"/>
      <x:c r="J16" s="102"/>
      <x:c r="K16" s="102"/>
      <x:c r="L16" s="102"/>
      <x:c r="M16" s="102"/>
      <x:c r="N16" s="102"/>
      <x:c r="O16" s="102"/>
      <x:c r="P16" s="102"/>
      <x:c r="Q16" s="102"/>
      <x:c r="R16" s="102"/>
      <x:c r="S16" s="102"/>
      <x:c r="T16" s="102"/>
      <x:c r="U16" s="102"/>
      <x:c r="V16" s="103"/>
    </x:row>
    <x:row r="17" ht="52" customHeight="1">
      <x:c r="A17" s="104" t="str">
        <x:v>Institution</x:v>
      </x:c>
      <x:c r="B17" s="36" t="str">
        <x:v>Account Name</x:v>
      </x:c>
      <x:c r="C17" s="36" t="str">
        <x:v>Account Type</x:v>
      </x:c>
      <x:c r="D17" s="36" t="str">
        <x:v>Monthly Fee</x:v>
      </x:c>
      <x:c r="E17" s="36" t="str">
        <x:v>Fee Waiver Requirements</x:v>
      </x:c>
      <x:c r="F17" s="36" t="str">
        <x:v>Minimum Opening Deposit</x:v>
      </x:c>
      <x:c r="G17" s="36" t="str">
        <x:v>APY</x:v>
      </x:c>
      <x:c r="H17" s="36" t="str">
        <x:v>APY Requirements</x:v>
      </x:c>
      <x:c r="I17" s="36" t="str">
        <x:v>ATM Access</x:v>
      </x:c>
      <x:c r="J17" s="36" t="str">
        <x:v>Out-of-Network ATM Fee</x:v>
      </x:c>
      <x:c r="K17" s="36" t="str">
        <x:v>ATM Reimbursement</x:v>
      </x:c>
      <x:c r="L17" s="36" t="str">
        <x:v>Overdraft Policy</x:v>
      </x:c>
      <x:c r="M17" s="36" t="str">
        <x:v>Overdraft Fee</x:v>
      </x:c>
      <x:c r="N17" s="36" t="str">
        <x:v>Early Direct Deposit</x:v>
      </x:c>
      <x:c r="O17" s="36" t="str">
        <x:v>Cash Deposit Options</x:v>
      </x:c>
      <x:c r="P17" s="36" t="str">
        <x:v>Mobile App Score</x:v>
      </x:c>
      <x:c r="Q17" s="36" t="str">
        <x:v>Customer Service Score</x:v>
      </x:c>
      <x:c r="R17" s="36" t="str">
        <x:v>FDIC / NCUA Coverage</x:v>
      </x:c>
      <x:c r="S17" s="36" t="str">
        <x:v>Signup Bonus</x:v>
      </x:c>
      <x:c r="T17" s="36" t="str">
        <x:v>Bonus Requirements Met?</x:v>
      </x:c>
      <x:c r="U17" s="36" t="str">
        <x:v>Estimated Annual Value</x:v>
      </x:c>
      <x:c r="V17" s="105" t="str">
        <x:v>Overall Score</x:v>
      </x:c>
    </x:row>
    <x:row r="18">
      <x:c r="A18" s="106" t="str">
        <x:v>Online Bank A</x:v>
      </x:c>
      <x:c r="B18" s="31" t="str">
        <x:v>Rewards Checking</x:v>
      </x:c>
      <x:c r="C18" s="31" t="str">
        <x:v>Checking</x:v>
      </x:c>
      <x:c r="D18" s="38" t="n">
        <x:v>0</x:v>
      </x:c>
      <x:c r="E18" s="31" t="str">
        <x:v>None</x:v>
      </x:c>
      <x:c r="F18" s="38" t="n">
        <x:v>0</x:v>
      </x:c>
      <x:c r="G18" s="40" t="n">
        <x:v>0.005</x:v>
      </x:c>
      <x:c r="H18" s="31" t="str">
        <x:v>None</x:v>
      </x:c>
      <x:c r="I18" s="31" t="str">
        <x:v>Large surcharge-free network</x:v>
      </x:c>
      <x:c r="J18" s="38" t="n">
        <x:v>3</x:v>
      </x:c>
      <x:c r="K18" s="31" t="str">
        <x:v>Up to $10/month</x:v>
      </x:c>
      <x:c r="L18" s="31" t="str">
        <x:v>No-fee overdraft transfer available</x:v>
      </x:c>
      <x:c r="M18" s="38" t="n">
        <x:v>0</x:v>
      </x:c>
      <x:c r="N18" s="31" t="str">
        <x:v>Yes</x:v>
      </x:c>
      <x:c r="O18" s="31" t="str">
        <x:v>No cash deposits</x:v>
      </x:c>
      <x:c r="P18" s="31" t="n">
        <x:v>4</x:v>
      </x:c>
      <x:c r="Q18" s="31" t="n">
        <x:v>4</x:v>
      </x:c>
      <x:c r="R18" s="31" t="str">
        <x:v>FDIC</x:v>
      </x:c>
      <x:c r="S18" s="38" t="n">
        <x:v>200</x:v>
      </x:c>
      <x:c r="T18" s="31" t="str">
        <x:v>Yes</x:v>
      </x:c>
      <x:c r="U18" s="42" t="n">
        <x:f>IF(T18="Yes",S18,0)+(5000*G18)-(D18*12)-IF(K18="No",J18*4,IF(K18="Limited",J18*2,0))-IF(M18=0,0,M18)</x:f>
        <x:v>225</x:v>
      </x:c>
      <x:c r="V18" s="79" t="n">
        <x:f>ROUND(((IF(D18=0,5,IF(D18&lt;=5,4,IF(D18&lt;=12,3,IF(D18&lt;=15,2,1))))*$C$7)+(IF(G18&gt;=0.04,5,IF(G18&gt;=0.02,4,IF(G18&gt;=0.005,3,IF(G18&gt;0,2,1))))*$C$8)+(IF(I18="Large surcharge-free network",5,IF(I18="Large bank-owned network",5,IF(I18="Shared branching and ATM network",4,IF(I18="Regional branches and ATMs",3,IF(I18="ATM card not offered",1,2)))))*$C$9)+(IF(M18=0,5,IF(M18&lt;=10,4,IF(M18&lt;=25,3,IF(M18&lt;=35,2,1))))*$C$10)+(P18*$C$11)+(Q18*$C$12)+(IF(O18="Branches and ATMs",5,IF(O18="Branches and shared locations",5,IF(O18="Electronic transfers only",2,IF(O18="No cash deposits",1,3))))*$C$13)+(IF(N18="Yes",5,IF(N18="Varies",3,1))*$C$14)+(IF(OR(R18="FDIC",R18="NCUA"),5,1)*5)+(IF(T18="Yes",5,IF(T18="Partly",3,IF(T18="Not Applicable",3,1)))*2))/($C$7+$C$8+$C$9+$C$10+$C$11+$C$12+$C$13+$C$14+5+2),2)</x:f>
        <x:v>4.27</x:v>
      </x:c>
    </x:row>
    <x:row r="19">
      <x:c r="A19" s="106" t="str">
        <x:v>National Bank B</x:v>
      </x:c>
      <x:c r="B19" s="31" t="str">
        <x:v>Everyday Checking</x:v>
      </x:c>
      <x:c r="C19" s="31" t="str">
        <x:v>Checking</x:v>
      </x:c>
      <x:c r="D19" s="38" t="n">
        <x:v>12</x:v>
      </x:c>
      <x:c r="E19" s="31" t="str">
        <x:v>Direct deposit or balance requirement</x:v>
      </x:c>
      <x:c r="F19" s="38" t="n">
        <x:v>25</x:v>
      </x:c>
      <x:c r="G19" s="40" t="n">
        <x:v>0</x:v>
      </x:c>
      <x:c r="H19" s="31" t="str">
        <x:v>Not applicable</x:v>
      </x:c>
      <x:c r="I19" s="31" t="str">
        <x:v>Large bank-owned network</x:v>
      </x:c>
      <x:c r="J19" s="38" t="n">
        <x:v>3.5</x:v>
      </x:c>
      <x:c r="K19" s="31" t="str">
        <x:v>No</x:v>
      </x:c>
      <x:c r="L19" s="31" t="str">
        <x:v>Overdraft fee may apply</x:v>
      </x:c>
      <x:c r="M19" s="38" t="n">
        <x:v>35</x:v>
      </x:c>
      <x:c r="N19" s="31" t="str">
        <x:v>Yes</x:v>
      </x:c>
      <x:c r="O19" s="31" t="str">
        <x:v>Branches and ATMs</x:v>
      </x:c>
      <x:c r="P19" s="31" t="n">
        <x:v>5</x:v>
      </x:c>
      <x:c r="Q19" s="31" t="n">
        <x:v>3</x:v>
      </x:c>
      <x:c r="R19" s="31" t="str">
        <x:v>FDIC</x:v>
      </x:c>
      <x:c r="S19" s="38" t="n">
        <x:v>300</x:v>
      </x:c>
      <x:c r="T19" s="31" t="str">
        <x:v>No</x:v>
      </x:c>
      <x:c r="U19" s="42" t="n">
        <x:f>IF(T19="Yes",S19,0)+(5000*G19)-(D19*12)-IF(K19="No",J19*4,IF(K19="Limited",J19*2,0))-IF(M19=0,0,M19)</x:f>
        <x:v>-193</x:v>
      </x:c>
      <x:c r="V19" s="79" t="n">
        <x:f>ROUND(((IF(D19=0,5,IF(D19&lt;=5,4,IF(D19&lt;=12,3,IF(D19&lt;=15,2,1))))*$C$7)+(IF(G19&gt;=0.04,5,IF(G19&gt;=0.02,4,IF(G19&gt;=0.005,3,IF(G19&gt;0,2,1))))*$C$8)+(IF(I19="Large surcharge-free network",5,IF(I19="Large bank-owned network",5,IF(I19="Shared branching and ATM network",4,IF(I19="Regional branches and ATMs",3,IF(I19="ATM card not offered",1,2)))))*$C$9)+(IF(M19=0,5,IF(M19&lt;=10,4,IF(M19&lt;=25,3,IF(M19&lt;=35,2,1))))*$C$10)+(P19*$C$11)+(Q19*$C$12)+(IF(O19="Branches and ATMs",5,IF(O19="Branches and shared locations",5,IF(O19="Electronic transfers only",2,IF(O19="No cash deposits",1,3))))*$C$13)+(IF(N19="Yes",5,IF(N19="Varies",3,1))*$C$14)+(IF(OR(R19="FDIC",R19="NCUA"),5,1)*5)+(IF(T19="Yes",5,IF(T19="Partly",3,IF(T19="Not Applicable",3,1)))*2))/($C$7+$C$8+$C$9+$C$10+$C$11+$C$12+$C$13+$C$14+5+2),2)</x:f>
        <x:v>3.51</x:v>
      </x:c>
    </x:row>
    <x:row r="20">
      <x:c r="A20" s="106" t="str">
        <x:v>Credit Union C</x:v>
      </x:c>
      <x:c r="B20" s="31" t="str">
        <x:v>Member Checking</x:v>
      </x:c>
      <x:c r="C20" s="31" t="str">
        <x:v>Checking</x:v>
      </x:c>
      <x:c r="D20" s="38" t="n">
        <x:v>5</x:v>
      </x:c>
      <x:c r="E20" s="31" t="str">
        <x:v>Waived with e-statements</x:v>
      </x:c>
      <x:c r="F20" s="38" t="n">
        <x:v>5</x:v>
      </x:c>
      <x:c r="G20" s="40" t="n">
        <x:v>0.001</x:v>
      </x:c>
      <x:c r="H20" s="31" t="str">
        <x:v>Membership required</x:v>
      </x:c>
      <x:c r="I20" s="31" t="str">
        <x:v>Shared branching and ATM network</x:v>
      </x:c>
      <x:c r="J20" s="38" t="n">
        <x:v>2.5</x:v>
      </x:c>
      <x:c r="K20" s="31" t="str">
        <x:v>Limited</x:v>
      </x:c>
      <x:c r="L20" s="31" t="str">
        <x:v>Courtesy pay and linked transfer options</x:v>
      </x:c>
      <x:c r="M20" s="38" t="n">
        <x:v>25</x:v>
      </x:c>
      <x:c r="N20" s="31" t="str">
        <x:v>No</x:v>
      </x:c>
      <x:c r="O20" s="31" t="str">
        <x:v>Branches and shared locations</x:v>
      </x:c>
      <x:c r="P20" s="31" t="n">
        <x:v>3</x:v>
      </x:c>
      <x:c r="Q20" s="31" t="n">
        <x:v>5</x:v>
      </x:c>
      <x:c r="R20" s="31" t="str">
        <x:v>NCUA</x:v>
      </x:c>
      <x:c r="S20" s="38" t="n">
        <x:v>0</x:v>
      </x:c>
      <x:c r="T20" s="31" t="str">
        <x:v>Not Applicable</x:v>
      </x:c>
      <x:c r="U20" s="42" t="n">
        <x:f>IF(T20="Yes",S20,0)+(5000*G20)-(D20*12)-IF(K20="No",J20*4,IF(K20="Limited",J20*2,0))-IF(M20=0,0,M20)</x:f>
        <x:v>-85</x:v>
      </x:c>
      <x:c r="V20" s="79" t="n">
        <x:f>ROUND(((IF(D20=0,5,IF(D20&lt;=5,4,IF(D20&lt;=12,3,IF(D20&lt;=15,2,1))))*$C$7)+(IF(G20&gt;=0.04,5,IF(G20&gt;=0.02,4,IF(G20&gt;=0.005,3,IF(G20&gt;0,2,1))))*$C$8)+(IF(I20="Large surcharge-free network",5,IF(I20="Large bank-owned network",5,IF(I20="Shared branching and ATM network",4,IF(I20="Regional branches and ATMs",3,IF(I20="ATM card not offered",1,2)))))*$C$9)+(IF(M20=0,5,IF(M20&lt;=10,4,IF(M20&lt;=25,3,IF(M20&lt;=35,2,1))))*$C$10)+(P20*$C$11)+(Q20*$C$12)+(IF(O20="Branches and ATMs",5,IF(O20="Branches and shared locations",5,IF(O20="Electronic transfers only",2,IF(O20="No cash deposits",1,3))))*$C$13)+(IF(N20="Yes",5,IF(N20="Varies",3,1))*$C$14)+(IF(OR(R20="FDIC",R20="NCUA"),5,1)*5)+(IF(T20="Yes",5,IF(T20="Partly",3,IF(T20="Not Applicable",3,1)))*2))/($C$7+$C$8+$C$9+$C$10+$C$11+$C$12+$C$13+$C$14+5+2),2)</x:f>
        <x:v>3.62</x:v>
      </x:c>
    </x:row>
    <x:row r="21">
      <x:c r="A21" s="106" t="str">
        <x:v>Online Bank D</x:v>
      </x:c>
      <x:c r="B21" s="31" t="str">
        <x:v>High-Yield Savings</x:v>
      </x:c>
      <x:c r="C21" s="31" t="str">
        <x:v>Savings</x:v>
      </x:c>
      <x:c r="D21" s="38" t="n">
        <x:v>0</x:v>
      </x:c>
      <x:c r="E21" s="31" t="str">
        <x:v>None</x:v>
      </x:c>
      <x:c r="F21" s="38" t="n">
        <x:v>0</x:v>
      </x:c>
      <x:c r="G21" s="40" t="n">
        <x:v>0.0425</x:v>
      </x:c>
      <x:c r="H21" s="31" t="str">
        <x:v>Variable rate; no monthly balance requirement</x:v>
      </x:c>
      <x:c r="I21" s="31" t="str">
        <x:v>ATM card not offered</x:v>
      </x:c>
      <x:c r="J21" s="38" t="n">
        <x:v>0</x:v>
      </x:c>
      <x:c r="K21" s="31" t="str">
        <x:v>No</x:v>
      </x:c>
      <x:c r="L21" s="31" t="str">
        <x:v>Transactions may be declined if funds unavailable</x:v>
      </x:c>
      <x:c r="M21" s="38" t="n">
        <x:v>0</x:v>
      </x:c>
      <x:c r="N21" s="31" t="str">
        <x:v>No</x:v>
      </x:c>
      <x:c r="O21" s="31" t="str">
        <x:v>Electronic transfers only</x:v>
      </x:c>
      <x:c r="P21" s="31" t="n">
        <x:v>4</x:v>
      </x:c>
      <x:c r="Q21" s="31" t="n">
        <x:v>4</x:v>
      </x:c>
      <x:c r="R21" s="31" t="str">
        <x:v>FDIC</x:v>
      </x:c>
      <x:c r="S21" s="38" t="n">
        <x:v>0</x:v>
      </x:c>
      <x:c r="T21" s="31" t="str">
        <x:v>Not Applicable</x:v>
      </x:c>
      <x:c r="U21" s="42" t="n">
        <x:f>IF(T21="Yes",S21,0)+(5000*G21)-(D21*12)-IF(K21="No",J21*4,IF(K21="Limited",J21*2,0))-IF(M21=0,0,M21)</x:f>
        <x:v>212.50000000000003</x:v>
      </x:c>
      <x:c r="V21" s="79" t="n">
        <x:f>ROUND(((IF(D21=0,5,IF(D21&lt;=5,4,IF(D21&lt;=12,3,IF(D21&lt;=15,2,1))))*$C$7)+(IF(G21&gt;=0.04,5,IF(G21&gt;=0.02,4,IF(G21&gt;=0.005,3,IF(G21&gt;0,2,1))))*$C$8)+(IF(I21="Large surcharge-free network",5,IF(I21="Large bank-owned network",5,IF(I21="Shared branching and ATM network",4,IF(I21="Regional branches and ATMs",3,IF(I21="ATM card not offered",1,2)))))*$C$9)+(IF(M21=0,5,IF(M21&lt;=10,4,IF(M21&lt;=25,3,IF(M21&lt;=35,2,1))))*$C$10)+(P21*$C$11)+(Q21*$C$12)+(IF(O21="Branches and ATMs",5,IF(O21="Branches and shared locations",5,IF(O21="Electronic transfers only",2,IF(O21="No cash deposits",1,3))))*$C$13)+(IF(N21="Yes",5,IF(N21="Varies",3,1))*$C$14)+(IF(OR(R21="FDIC",R21="NCUA"),5,1)*5)+(IF(T21="Yes",5,IF(T21="Partly",3,IF(T21="Not Applicable",3,1)))*2))/($C$7+$C$8+$C$9+$C$10+$C$11+$C$12+$C$13+$C$14+5+2),2)</x:f>
        <x:v>3.81</x:v>
      </x:c>
    </x:row>
    <x:row r="22">
      <x:c r="A22" s="106" t="str">
        <x:v>Regional Bank E</x:v>
      </x:c>
      <x:c r="B22" s="31" t="str">
        <x:v>Relationship Checking</x:v>
      </x:c>
      <x:c r="C22" s="31" t="str">
        <x:v>Checking</x:v>
      </x:c>
      <x:c r="D22" s="38" t="n">
        <x:v>15</x:v>
      </x:c>
      <x:c r="E22" s="31" t="str">
        <x:v>Waived with combined balances</x:v>
      </x:c>
      <x:c r="F22" s="38" t="n">
        <x:v>100</x:v>
      </x:c>
      <x:c r="G22" s="40" t="n">
        <x:v>0.0025</x:v>
      </x:c>
      <x:c r="H22" s="31" t="str">
        <x:v>Relationship balance required</x:v>
      </x:c>
      <x:c r="I22" s="31" t="str">
        <x:v>Regional branches and ATMs</x:v>
      </x:c>
      <x:c r="J22" s="38" t="n">
        <x:v>4</x:v>
      </x:c>
      <x:c r="K22" s="31" t="str">
        <x:v>Up to $15/month</x:v>
      </x:c>
      <x:c r="L22" s="31" t="str">
        <x:v>Overdraft fee and grace program</x:v>
      </x:c>
      <x:c r="M22" s="38" t="n">
        <x:v>30</x:v>
      </x:c>
      <x:c r="N22" s="31" t="str">
        <x:v>Yes</x:v>
      </x:c>
      <x:c r="O22" s="31" t="str">
        <x:v>Branches and ATMs</x:v>
      </x:c>
      <x:c r="P22" s="31" t="n">
        <x:v>4</x:v>
      </x:c>
      <x:c r="Q22" s="31" t="n">
        <x:v>4</x:v>
      </x:c>
      <x:c r="R22" s="31" t="str">
        <x:v>FDIC</x:v>
      </x:c>
      <x:c r="S22" s="38" t="n">
        <x:v>400</x:v>
      </x:c>
      <x:c r="T22" s="31" t="str">
        <x:v>Yes</x:v>
      </x:c>
      <x:c r="U22" s="42" t="n">
        <x:f>IF(T22="Yes",S22,0)+(5000*G22)-(D22*12)-IF(K22="No",J22*4,IF(K22="Limited",J22*2,0))-IF(M22=0,0,M22)</x:f>
        <x:v>202.5</x:v>
      </x:c>
      <x:c r="V22" s="79" t="n">
        <x:f>ROUND(((IF(D22=0,5,IF(D22&lt;=5,4,IF(D22&lt;=12,3,IF(D22&lt;=15,2,1))))*$C$7)+(IF(G22&gt;=0.04,5,IF(G22&gt;=0.02,4,IF(G22&gt;=0.005,3,IF(G22&gt;0,2,1))))*$C$8)+(IF(I22="Large surcharge-free network",5,IF(I22="Large bank-owned network",5,IF(I22="Shared branching and ATM network",4,IF(I22="Regional branches and ATMs",3,IF(I22="ATM card not offered",1,2)))))*$C$9)+(IF(M22=0,5,IF(M22&lt;=10,4,IF(M22&lt;=25,3,IF(M22&lt;=35,2,1))))*$C$10)+(P22*$C$11)+(Q22*$C$12)+(IF(O22="Branches and ATMs",5,IF(O22="Branches and shared locations",5,IF(O22="Electronic transfers only",2,IF(O22="No cash deposits",1,3))))*$C$13)+(IF(N22="Yes",5,IF(N22="Varies",3,1))*$C$14)+(IF(OR(R22="FDIC",R22="NCUA"),5,1)*5)+(IF(T22="Yes",5,IF(T22="Partly",3,IF(T22="Not Applicable",3,1)))*2))/($C$7+$C$8+$C$9+$C$10+$C$11+$C$12+$C$13+$C$14+5+2),2)</x:f>
        <x:v>3.46</x:v>
      </x:c>
    </x:row>
    <x:row r="23">
      <x:c r="A23" s="77"/>
      <x:c r="B23" s="78"/>
      <x:c r="C23" s="78"/>
      <x:c r="D23" s="78"/>
      <x:c r="E23" s="78"/>
      <x:c r="F23" s="78"/>
      <x:c r="G23" s="78"/>
      <x:c r="H23" s="78"/>
      <x:c r="I23" s="78"/>
      <x:c r="J23" s="78"/>
      <x:c r="K23" s="78"/>
      <x:c r="L23" s="78"/>
      <x:c r="M23" s="78"/>
      <x:c r="N23" s="78"/>
      <x:c r="O23" s="78"/>
      <x:c r="P23" s="78"/>
      <x:c r="Q23" s="78"/>
      <x:c r="R23" s="78"/>
      <x:c r="S23" s="78"/>
      <x:c r="T23" s="78"/>
      <x:c r="U23" s="78"/>
      <x:c r="V23" s="79"/>
    </x:row>
    <x:row r="24">
      <x:c r="A24" s="107" t="str">
        <x:v>SUMMARY</x:v>
      </x:c>
      <x:c r="B24" s="108" t="str"/>
      <x:c r="C24" s="108" t="str"/>
      <x:c r="D24" s="109" t="n">
        <x:f>AVERAGE(D18:D22)</x:f>
        <x:v>6.4</x:v>
      </x:c>
      <x:c r="E24" s="108" t="str"/>
      <x:c r="F24" s="109" t="n">
        <x:f>AVERAGE(F18:F22)</x:f>
        <x:v>26</x:v>
      </x:c>
      <x:c r="G24" s="110" t="n">
        <x:f>AVERAGE(G18:G22)</x:f>
        <x:v>0.0102</x:v>
      </x:c>
      <x:c r="H24" s="108" t="str"/>
      <x:c r="I24" s="108" t="str"/>
      <x:c r="J24" s="109" t="n">
        <x:f>AVERAGE(J18:J22)</x:f>
        <x:v>2.6</x:v>
      </x:c>
      <x:c r="K24" s="108" t="str"/>
      <x:c r="L24" s="108" t="str"/>
      <x:c r="M24" s="109" t="n">
        <x:f>AVERAGE(M18:M22)</x:f>
        <x:v>18</x:v>
      </x:c>
      <x:c r="N24" s="108" t="str"/>
      <x:c r="O24" s="108" t="str"/>
      <x:c r="P24" s="108" t="n">
        <x:f>AVERAGE(P18:P22)</x:f>
        <x:v>4</x:v>
      </x:c>
      <x:c r="Q24" s="108" t="n">
        <x:f>AVERAGE(Q18:Q22)</x:f>
        <x:v>4</x:v>
      </x:c>
      <x:c r="R24" s="108" t="str"/>
      <x:c r="S24" s="109" t="n">
        <x:f>SUM(S18:S22)</x:f>
        <x:v>900</x:v>
      </x:c>
      <x:c r="T24" s="108" t="str"/>
      <x:c r="U24" s="109" t="n">
        <x:f>AVERAGE(U18:U22)</x:f>
        <x:v>72.4</x:v>
      </x:c>
      <x:c r="V24" s="111" t="n">
        <x:f>AVERAGE(V18:V22)</x:f>
        <x:v>3.7339999999999995</x:v>
      </x:c>
    </x:row>
    <x:row r="26" ht="24" customHeight="1">
      <x:c r="A26" s="63" t="str">
        <x:v>This worksheet is an educational comparison tool. Account terms, APYs, fees, bonus offers, ATM networks, overdraft rules, and insurance status can change. Verify current terms directly with the bank or credit union. FDIC and NCUA coverage depends on institution status, ownership category, account type, and applicable limits.</x:v>
      </x:c>
      <x:c r="B26" s="63"/>
      <x:c r="C26" s="63"/>
      <x:c r="D26" s="63"/>
      <x:c r="E26" s="63"/>
      <x:c r="F26" s="63"/>
      <x:c r="G26" s="63"/>
      <x:c r="H26" s="63"/>
      <x:c r="I26" s="63"/>
      <x:c r="J26" s="63"/>
      <x:c r="K26" s="63"/>
      <x:c r="L26" s="63"/>
      <x:c r="M26" s="63"/>
      <x:c r="N26" s="63"/>
      <x:c r="O26" s="63"/>
      <x:c r="P26" s="63"/>
      <x:c r="Q26" s="63"/>
      <x:c r="R26" s="63"/>
      <x:c r="S26" s="63"/>
      <x:c r="T26" s="63"/>
      <x:c r="U26" s="63"/>
      <x:c r="V26" s="63"/>
    </x:row>
    <x:row r="27" ht="24" customHeight="1">
      <x:c r="A27" s="64"/>
      <x:c r="B27" s="64"/>
      <x:c r="C27" s="64"/>
      <x:c r="D27" s="64"/>
      <x:c r="E27" s="64"/>
      <x:c r="F27" s="64"/>
      <x:c r="G27" s="64"/>
      <x:c r="H27" s="64"/>
      <x:c r="I27" s="64"/>
      <x:c r="J27" s="64"/>
      <x:c r="K27" s="64"/>
      <x:c r="L27" s="64"/>
      <x:c r="M27" s="64"/>
      <x:c r="N27" s="64"/>
      <x:c r="O27" s="64"/>
      <x:c r="P27" s="64"/>
      <x:c r="Q27" s="64"/>
      <x:c r="R27" s="64"/>
      <x:c r="S27" s="64"/>
      <x:c r="T27" s="64"/>
      <x:c r="U27" s="64"/>
      <x:c r="V27" s="64"/>
    </x:row>
    <x:row r="28" ht="24" customHeight="1">
      <x:c r="A28" s="64"/>
      <x:c r="B28" s="64"/>
      <x:c r="C28" s="64"/>
      <x:c r="D28" s="64"/>
      <x:c r="E28" s="64"/>
      <x:c r="F28" s="64"/>
      <x:c r="G28" s="64"/>
      <x:c r="H28" s="64"/>
      <x:c r="I28" s="64"/>
      <x:c r="J28" s="64"/>
      <x:c r="K28" s="64"/>
      <x:c r="L28" s="64"/>
      <x:c r="M28" s="64"/>
      <x:c r="N28" s="64"/>
      <x:c r="O28" s="64"/>
      <x:c r="P28" s="64"/>
      <x:c r="Q28" s="64"/>
      <x:c r="R28" s="64"/>
      <x:c r="S28" s="64"/>
      <x:c r="T28" s="64"/>
      <x:c r="U28" s="64"/>
      <x:c r="V28" s="64"/>
    </x:row>
    <x:row r="29" ht="24" customHeight="1">
      <x:c r="A29" s="64"/>
      <x:c r="B29" s="64"/>
      <x:c r="C29" s="64"/>
      <x:c r="D29" s="64"/>
      <x:c r="E29" s="64"/>
      <x:c r="F29" s="64"/>
      <x:c r="G29" s="64"/>
      <x:c r="H29" s="64"/>
      <x:c r="I29" s="64"/>
      <x:c r="J29" s="64"/>
      <x:c r="K29" s="64"/>
      <x:c r="L29" s="64"/>
      <x:c r="M29" s="64"/>
      <x:c r="N29" s="64"/>
      <x:c r="O29" s="64"/>
      <x:c r="P29" s="64"/>
      <x:c r="Q29" s="64"/>
      <x:c r="R29" s="64"/>
      <x:c r="S29" s="64"/>
      <x:c r="T29" s="64"/>
      <x:c r="U29" s="64"/>
      <x:c r="V29" s="64"/>
    </x:row>
  </x:sheetData>
  <x:mergeCells>
    <x:mergeCell ref="A1:V2"/>
    <x:mergeCell ref="A3:V3"/>
    <x:mergeCell ref="A5:E5"/>
    <x:mergeCell ref="G5:V5"/>
    <x:mergeCell ref="H6:I6"/>
    <x:mergeCell ref="K6:L6"/>
    <x:mergeCell ref="N6:O6"/>
    <x:mergeCell ref="Q6:V6"/>
    <x:mergeCell ref="H7:I7"/>
    <x:mergeCell ref="K7:L7"/>
    <x:mergeCell ref="N7:O7"/>
    <x:mergeCell ref="Q7:V7"/>
    <x:mergeCell ref="H8:I8"/>
    <x:mergeCell ref="K8:L8"/>
    <x:mergeCell ref="N8:O8"/>
    <x:mergeCell ref="Q8:V8"/>
    <x:mergeCell ref="H9:I9"/>
    <x:mergeCell ref="K9:L9"/>
    <x:mergeCell ref="N9:O9"/>
    <x:mergeCell ref="Q9:V9"/>
    <x:mergeCell ref="H10:I10"/>
    <x:mergeCell ref="K10:L10"/>
    <x:mergeCell ref="N10:O10"/>
    <x:mergeCell ref="Q10:V10"/>
    <x:mergeCell ref="A16:V16"/>
    <x:mergeCell ref="A26:V29"/>
  </x:mergeCells>
  <x:conditionalFormatting sqref="V18:V22">
    <x:cfRule type="dataBar" priority="1">
      <x:dataBar>
        <x:cfvo type="min"/>
        <x:cfvo type="max"/>
        <x:color rgb="FFA02B93"/>
      </x:dataBar>
      <x:extLst>
        <x:ext xmlns:x14="http://schemas.microsoft.com/office/spreadsheetml/2009/9/main" uri="{B025F937-C7B1-47D3-B67F-A62EFF666E3E}">
          <x14:id>{32D5F585-6436-E74D-6311-0AC1C00B3213}</x14:id>
        </x:ext>
      </x:extLst>
    </x:cfRule>
  </x:conditionalFormatting>
  <x:conditionalFormatting sqref="R18:R22">
    <x:cfRule type="expression" dxfId="0" priority="2">
      <x:formula>OR(R18="FDIC",R18="NCUA")</x:formula>
    </x:cfRule>
    <x:cfRule type="expression" dxfId="1" priority="3">
      <x:formula>OR(R18="Other / Verify",R18="Not Insured")</x:formula>
    </x:cfRule>
  </x:conditionalFormatting>
  <x:conditionalFormatting sqref="T18:T22">
    <x:cfRule type="expression" dxfId="2" priority="4">
      <x:formula>T18="Yes"</x:formula>
    </x:cfRule>
    <x:cfRule type="expression" dxfId="3" priority="5">
      <x:formula>OR(T18="No",T18="Partly")</x:formula>
    </x:cfRule>
  </x:conditionalFormatting>
  <x:conditionalFormatting sqref="H10:I10">
    <x:cfRule type="expression" dxfId="4" priority="6">
      <x:formula>H10="Comparison Ready"</x:formula>
    </x:cfRule>
    <x:cfRule type="expression" dxfId="5" priority="7">
      <x:formula>OR(H10="Verify Insurance Coverage",H10="Review Bonus Requirements")</x:formula>
    </x:cfRule>
  </x:conditionalFormatting>
  <x:dataValidations count="7">
    <x:dataValidation type="list" sqref="B7:B14">
      <x:formula1>"Very Important,Important,Moderate,Low,Not Important"</x:formula1>
    </x:dataValidation>
    <x:dataValidation type="list" sqref="C18:C22">
      <x:formula1>"Checking,Savings,Money Market,Cash Management,Other"</x:formula1>
    </x:dataValidation>
    <x:dataValidation type="list" sqref="K18:K22">
      <x:formula1>"No,Limited,Up to $10/month,Up to $15/month,Full reimbursement,Other"</x:formula1>
    </x:dataValidation>
    <x:dataValidation type="list" sqref="N18:N22">
      <x:formula1>"Yes,No,Varies"</x:formula1>
    </x:dataValidation>
    <x:dataValidation operator="between" sqref="P18:Q22">
      <x:formula1>1</x:formula1>
      <x:formula2>5</x:formula2>
    </x:dataValidation>
    <x:dataValidation type="list" sqref="R18:R22">
      <x:formula1>"FDIC,NCUA,Other / Verify,Not Insured"</x:formula1>
    </x:dataValidation>
    <x:dataValidation type="list" sqref="T18:T22">
      <x:formula1>"Yes,No,Partly,Not Applicable"</x:formula1>
    </x:dataValidation>
  </x:dataValidations>
  <x:pageMargins left="0.7" right="0.7" top="0.75" bottom="0.75" header="0.3" footer="0.3"/>
  <x:drawing xmlns:r="http://schemas.openxmlformats.org/officeDocument/2006/relationships" r:id="Rf73c334cd8df4b4e"/>
  <x:extLst>
    <x:ext xmlns:x14="http://schemas.microsoft.com/office/spreadsheetml/2009/9/main" xmlns:xm="http://schemas.microsoft.com/office/excel/2006/main" uri="{78C0D931-6437-407d-A8EE-F0AAD7539E65}">
      <x14:conditionalFormattings>
        <x14:conditionalFormatting>
          <x14:cfRule type="dataBar" priority="1" id="{32D5F585-6436-E74D-6311-0AC1C00B3213}">
            <x14:dataBar gradient="1">
              <x14:cfvo type="min"/>
              <x14:cfvo type="max"/>
              <x14:fillColor rgb="FFA02B93"/>
            </x14:dataBar>
          </x14:cfRule>
          <xm:sqref>V18:V22</xm:sqref>
        </x14:conditionalFormatting>
      </x14:conditionalFormattings>
    </x:ext>
  </x:extLst>
</x:worksheet>
</file>

<file path=xl/worksheets/sheet2.xml><?xml version="1.0" encoding="utf-8"?>
<x:worksheet xmlns:x="http://schemas.openxmlformats.org/spreadsheetml/2006/main">
  <x:sheetFormatPr defaultRowHeight="15"/>
  <x:cols>
    <x:col min="1" max="1" width="29" hidden="0" customWidth="1"/>
    <x:col min="2" max="2" width="14" hidden="0" customWidth="1"/>
    <x:col min="3" max="3" width="27" hidden="0" customWidth="1"/>
    <x:col min="4" max="4" width="32" hidden="0" customWidth="1"/>
    <x:col min="5" max="5" width="18" hidden="0" customWidth="1"/>
    <x:col min="6" max="6" width="19" hidden="0" customWidth="1"/>
    <x:col min="7" max="7" width="30" hidden="0" customWidth="1"/>
    <x:col min="8" max="8" width="28" hidden="0" customWidth="1"/>
  </x:cols>
  <x:sheetData>
    <x:row r="1">
      <x:c r="A1" s="125" t="str">
        <x:v>Bank Account Requirements Checklist</x:v>
      </x:c>
      <x:c r="B1" s="125"/>
      <x:c r="C1" s="125"/>
      <x:c r="D1" s="125"/>
      <x:c r="E1" s="125"/>
      <x:c r="F1" s="125"/>
      <x:c r="G1" s="125"/>
      <x:c r="H1" s="125"/>
    </x:row>
    <x:row r="2">
      <x:c r="A2" s="125"/>
      <x:c r="B2" s="125"/>
      <x:c r="C2" s="125"/>
      <x:c r="D2" s="125"/>
      <x:c r="E2" s="125"/>
      <x:c r="F2" s="125"/>
      <x:c r="G2" s="125"/>
      <x:c r="H2" s="125"/>
    </x:row>
    <x:row r="3">
      <x:c r="A3" s="130" t="str">
        <x:v>Confirm the requirements needed to avoid fees, earn APY, receive bonuses, and use account features.</x:v>
      </x:c>
      <x:c r="B3" s="130"/>
      <x:c r="C3" s="130"/>
      <x:c r="D3" s="130"/>
      <x:c r="E3" s="130"/>
      <x:c r="F3" s="130"/>
      <x:c r="G3" s="130"/>
      <x:c r="H3" s="130"/>
    </x:row>
    <x:row r="5">
      <x:c r="A5" s="137" t="str">
        <x:v>Requirement</x:v>
      </x:c>
      <x:c r="B5" s="138" t="str">
        <x:v>Applies?</x:v>
      </x:c>
      <x:c r="C5" s="138" t="str">
        <x:v>Institution / Account</x:v>
      </x:c>
      <x:c r="D5" s="138" t="str">
        <x:v>Threshold or Rule</x:v>
      </x:c>
      <x:c r="E5" s="138" t="str">
        <x:v>Can You Meet It?</x:v>
      </x:c>
      <x:c r="F5" s="138" t="str">
        <x:v>Review Frequency</x:v>
      </x:c>
      <x:c r="G5" s="138" t="str">
        <x:v>Evidence / Source</x:v>
      </x:c>
      <x:c r="H5" s="139" t="str">
        <x:v>Notes</x:v>
      </x:c>
    </x:row>
    <x:row r="6">
      <x:c r="A6" s="77" t="str">
        <x:v>Monthly direct deposit</x:v>
      </x:c>
      <x:c r="B6" s="31" t="str">
        <x:v>Yes</x:v>
      </x:c>
      <x:c r="C6" s="31" t="str"/>
      <x:c r="D6" s="31" t="str"/>
      <x:c r="E6" s="31" t="str">
        <x:v>Review</x:v>
      </x:c>
      <x:c r="F6" s="31" t="str">
        <x:v>Monthly</x:v>
      </x:c>
      <x:c r="G6" s="31" t="str"/>
      <x:c r="H6" s="140" t="str"/>
    </x:row>
    <x:row r="7">
      <x:c r="A7" s="77" t="str">
        <x:v>Minimum daily balance</x:v>
      </x:c>
      <x:c r="B7" s="31" t="str">
        <x:v>Yes</x:v>
      </x:c>
      <x:c r="C7" s="31" t="str"/>
      <x:c r="D7" s="31" t="str"/>
      <x:c r="E7" s="31" t="str">
        <x:v>Review</x:v>
      </x:c>
      <x:c r="F7" s="31" t="str">
        <x:v>Monthly</x:v>
      </x:c>
      <x:c r="G7" s="31" t="str"/>
      <x:c r="H7" s="140" t="str"/>
    </x:row>
    <x:row r="8">
      <x:c r="A8" s="77" t="str">
        <x:v>Minimum opening deposit</x:v>
      </x:c>
      <x:c r="B8" s="31" t="str">
        <x:v>Yes</x:v>
      </x:c>
      <x:c r="C8" s="31" t="str"/>
      <x:c r="D8" s="31" t="str"/>
      <x:c r="E8" s="31" t="str">
        <x:v>Review</x:v>
      </x:c>
      <x:c r="F8" s="31" t="str">
        <x:v>One time</x:v>
      </x:c>
      <x:c r="G8" s="31" t="str"/>
      <x:c r="H8" s="140" t="str"/>
    </x:row>
    <x:row r="9">
      <x:c r="A9" s="77" t="str">
        <x:v>Debit card transactions</x:v>
      </x:c>
      <x:c r="B9" s="31" t="str">
        <x:v>Yes</x:v>
      </x:c>
      <x:c r="C9" s="31" t="str"/>
      <x:c r="D9" s="31" t="str"/>
      <x:c r="E9" s="31" t="str">
        <x:v>Review</x:v>
      </x:c>
      <x:c r="F9" s="31" t="str">
        <x:v>Monthly</x:v>
      </x:c>
      <x:c r="G9" s="31" t="str"/>
      <x:c r="H9" s="140" t="str"/>
    </x:row>
    <x:row r="10">
      <x:c r="A10" s="77" t="str">
        <x:v>Electronic statements</x:v>
      </x:c>
      <x:c r="B10" s="31" t="str">
        <x:v>Yes</x:v>
      </x:c>
      <x:c r="C10" s="31" t="str"/>
      <x:c r="D10" s="31" t="str"/>
      <x:c r="E10" s="31" t="str">
        <x:v>Review</x:v>
      </x:c>
      <x:c r="F10" s="31" t="str">
        <x:v>Monthly</x:v>
      </x:c>
      <x:c r="G10" s="31" t="str"/>
      <x:c r="H10" s="140" t="str"/>
    </x:row>
    <x:row r="11">
      <x:c r="A11" s="77" t="str">
        <x:v>New-money requirement</x:v>
      </x:c>
      <x:c r="B11" s="31" t="str">
        <x:v>No</x:v>
      </x:c>
      <x:c r="C11" s="31" t="str"/>
      <x:c r="D11" s="31" t="str"/>
      <x:c r="E11" s="31" t="str">
        <x:v>Review</x:v>
      </x:c>
      <x:c r="F11" s="31" t="str">
        <x:v>One time</x:v>
      </x:c>
      <x:c r="G11" s="31" t="str"/>
      <x:c r="H11" s="140" t="str"/>
    </x:row>
    <x:row r="12">
      <x:c r="A12" s="77" t="str">
        <x:v>Bonus qualifying deposits</x:v>
      </x:c>
      <x:c r="B12" s="31" t="str">
        <x:v>Yes</x:v>
      </x:c>
      <x:c r="C12" s="31" t="str"/>
      <x:c r="D12" s="31" t="str"/>
      <x:c r="E12" s="31" t="str">
        <x:v>Review</x:v>
      </x:c>
      <x:c r="F12" s="31" t="str">
        <x:v>During offer period</x:v>
      </x:c>
      <x:c r="G12" s="31" t="str"/>
      <x:c r="H12" s="140" t="str"/>
    </x:row>
    <x:row r="13">
      <x:c r="A13" s="77" t="str">
        <x:v>Membership eligibility</x:v>
      </x:c>
      <x:c r="B13" s="31" t="str">
        <x:v>No</x:v>
      </x:c>
      <x:c r="C13" s="31" t="str"/>
      <x:c r="D13" s="31" t="str"/>
      <x:c r="E13" s="31" t="str">
        <x:v>Review</x:v>
      </x:c>
      <x:c r="F13" s="31" t="str">
        <x:v>One time</x:v>
      </x:c>
      <x:c r="G13" s="31" t="str"/>
      <x:c r="H13" s="140" t="str"/>
    </x:row>
    <x:row r="14">
      <x:c r="A14" s="80" t="str">
        <x:v>Balance tier for APY</x:v>
      </x:c>
      <x:c r="B14" s="81" t="str">
        <x:v>Yes</x:v>
      </x:c>
      <x:c r="C14" s="81" t="str"/>
      <x:c r="D14" s="81" t="str"/>
      <x:c r="E14" s="81" t="str">
        <x:v>Review</x:v>
      </x:c>
      <x:c r="F14" s="81" t="str">
        <x:v>Monthly</x:v>
      </x:c>
      <x:c r="G14" s="81" t="str"/>
      <x:c r="H14" s="141" t="str"/>
    </x:row>
  </x:sheetData>
  <x:mergeCells>
    <x:mergeCell ref="A1:H2"/>
    <x:mergeCell ref="A3:H3"/>
  </x:mergeCells>
  <x:conditionalFormatting sqref="E6:E14">
    <x:cfRule type="expression" dxfId="6" priority="1">
      <x:formula>E6="Yes"</x:formula>
    </x:cfRule>
    <x:cfRule type="expression" dxfId="7" priority="2">
      <x:formula>OR(E6="No",E6="Review")</x:formula>
    </x:cfRule>
  </x:conditionalFormatting>
  <x:dataValidations count="2">
    <x:dataValidation type="list" sqref="B6:B14">
      <x:formula1>"Yes,No,Unknown"</x:formula1>
    </x:dataValidation>
    <x:dataValidation type="list" sqref="E6:E14">
      <x:formula1>"Yes,No,Review,Not Applicable"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36" hidden="0" customWidth="1"/>
    <x:col min="2" max="2" width="17" hidden="0" customWidth="1"/>
    <x:col min="3" max="3" width="18" hidden="0" customWidth="1"/>
    <x:col min="4" max="4" width="18" hidden="0" customWidth="1"/>
    <x:col min="5" max="5" width="36" hidden="0" customWidth="1"/>
    <x:col min="6" max="6" width="18" hidden="0" customWidth="1"/>
    <x:col min="7" max="7" width="20" hidden="0" customWidth="1"/>
    <x:col min="8" max="8" width="18" hidden="0" customWidth="1"/>
    <x:col min="9" max="9" width="30" hidden="0" customWidth="1"/>
  </x:cols>
  <x:sheetData>
    <x:row r="1">
      <x:c r="A1" s="125" t="str">
        <x:v>Bank Signup Bonus Tracker</x:v>
      </x:c>
      <x:c r="B1" s="125"/>
      <x:c r="C1" s="125"/>
      <x:c r="D1" s="125"/>
      <x:c r="E1" s="125"/>
      <x:c r="F1" s="125"/>
      <x:c r="G1" s="125"/>
      <x:c r="H1" s="125"/>
      <x:c r="I1" s="125"/>
    </x:row>
    <x:row r="2">
      <x:c r="A2" s="125"/>
      <x:c r="B2" s="125"/>
      <x:c r="C2" s="125"/>
      <x:c r="D2" s="125"/>
      <x:c r="E2" s="125"/>
      <x:c r="F2" s="125"/>
      <x:c r="G2" s="125"/>
      <x:c r="H2" s="125"/>
      <x:c r="I2" s="125"/>
    </x:row>
    <x:row r="3">
      <x:c r="A3" s="130" t="str">
        <x:v>Track bonus requirements, deadlines, account-opening dates, and expected payment dates.</x:v>
      </x:c>
      <x:c r="B3" s="130"/>
      <x:c r="C3" s="130"/>
      <x:c r="D3" s="130"/>
      <x:c r="E3" s="130"/>
      <x:c r="F3" s="130"/>
      <x:c r="G3" s="130"/>
      <x:c r="H3" s="130"/>
      <x:c r="I3" s="130"/>
    </x:row>
    <x:row r="5">
      <x:c r="A5" s="137" t="str">
        <x:v>Institution / Account</x:v>
      </x:c>
      <x:c r="B5" s="138" t="str">
        <x:v>Bonus Amount</x:v>
      </x:c>
      <x:c r="C5" s="138" t="str">
        <x:v>Account Opened</x:v>
      </x:c>
      <x:c r="D5" s="138" t="str">
        <x:v>Requirement Deadline</x:v>
      </x:c>
      <x:c r="E5" s="138" t="str">
        <x:v>Requirements</x:v>
      </x:c>
      <x:c r="F5" s="138" t="str">
        <x:v>Status</x:v>
      </x:c>
      <x:c r="G5" s="138" t="str">
        <x:v>Expected Bonus Date</x:v>
      </x:c>
      <x:c r="H5" s="138" t="str">
        <x:v>Bonus Received?</x:v>
      </x:c>
      <x:c r="I5" s="139" t="str">
        <x:v>Notes</x:v>
      </x:c>
    </x:row>
    <x:row r="6">
      <x:c r="A6" s="106" t="str">
        <x:v>Online Bank A – Rewards Checking</x:v>
      </x:c>
      <x:c r="B6" s="38" t="n">
        <x:v>200</x:v>
      </x:c>
      <x:c r="C6" s="147" t="n">
        <x:f>TODAY()+(-20)</x:f>
        <x:v>46211</x:v>
      </x:c>
      <x:c r="D6" s="147" t="n">
        <x:f>TODAY()+70</x:f>
        <x:v>46301</x:v>
      </x:c>
      <x:c r="E6" s="31" t="str">
        <x:v>Qualifying direct deposits</x:v>
      </x:c>
      <x:c r="F6" s="31" t="str">
        <x:v>In Progress</x:v>
      </x:c>
      <x:c r="G6" s="147" t="n">
        <x:f>TODAY()+110</x:f>
        <x:v>46341</x:v>
      </x:c>
      <x:c r="H6" s="31" t="str">
        <x:v>No</x:v>
      </x:c>
      <x:c r="I6" s="140" t="str"/>
    </x:row>
    <x:row r="7">
      <x:c r="A7" s="106" t="str">
        <x:v>National Bank B – Everyday Checking</x:v>
      </x:c>
      <x:c r="B7" s="38" t="n">
        <x:v>300</x:v>
      </x:c>
      <x:c r="C7" s="147" t="n">
        <x:f>TODAY()+(-10)</x:f>
        <x:v>46221</x:v>
      </x:c>
      <x:c r="D7" s="147" t="n">
        <x:f>TODAY()+80</x:f>
        <x:v>46311</x:v>
      </x:c>
      <x:c r="E7" s="31" t="str">
        <x:v>Direct deposits and account open period</x:v>
      </x:c>
      <x:c r="F7" s="31" t="str">
        <x:v>Not Started</x:v>
      </x:c>
      <x:c r="G7" s="147" t="n">
        <x:f>TODAY()+120</x:f>
        <x:v>46351</x:v>
      </x:c>
      <x:c r="H7" s="31" t="str">
        <x:v>No</x:v>
      </x:c>
      <x:c r="I7" s="140" t="str"/>
    </x:row>
    <x:row r="8">
      <x:c r="A8" s="106" t="str">
        <x:v>Credit Union C – Member Checking</x:v>
      </x:c>
      <x:c r="B8" s="38" t="n">
        <x:v>0</x:v>
      </x:c>
      <x:c r="C8" s="147"/>
      <x:c r="D8" s="147"/>
      <x:c r="E8" s="31" t="str">
        <x:v>No active bonus</x:v>
      </x:c>
      <x:c r="F8" s="31" t="str">
        <x:v>Not Applicable</x:v>
      </x:c>
      <x:c r="G8" s="147"/>
      <x:c r="H8" s="31" t="str">
        <x:v>Not Applicable</x:v>
      </x:c>
      <x:c r="I8" s="140" t="str"/>
    </x:row>
    <x:row r="9">
      <x:c r="A9" s="106" t="str">
        <x:v>Online Bank D – High-Yield Savings</x:v>
      </x:c>
      <x:c r="B9" s="38" t="n">
        <x:v>0</x:v>
      </x:c>
      <x:c r="C9" s="147"/>
      <x:c r="D9" s="147"/>
      <x:c r="E9" s="31" t="str">
        <x:v>No active bonus</x:v>
      </x:c>
      <x:c r="F9" s="31" t="str">
        <x:v>Not Applicable</x:v>
      </x:c>
      <x:c r="G9" s="147"/>
      <x:c r="H9" s="31" t="str">
        <x:v>Not Applicable</x:v>
      </x:c>
      <x:c r="I9" s="140" t="str"/>
    </x:row>
    <x:row r="10">
      <x:c r="A10" s="149" t="str">
        <x:v>Regional Bank E – Relationship Checking</x:v>
      </x:c>
      <x:c r="B10" s="150" t="n">
        <x:v>400</x:v>
      </x:c>
      <x:c r="C10" s="151" t="n">
        <x:f>TODAY()+(-5)</x:f>
        <x:v>46226</x:v>
      </x:c>
      <x:c r="D10" s="151" t="n">
        <x:f>TODAY()+85</x:f>
        <x:v>46316</x:v>
      </x:c>
      <x:c r="E10" s="81" t="str">
        <x:v>New money and qualifying activity</x:v>
      </x:c>
      <x:c r="F10" s="81" t="str">
        <x:v>In Progress</x:v>
      </x:c>
      <x:c r="G10" s="151" t="n">
        <x:f>TODAY()+130</x:f>
        <x:v>46361</x:v>
      </x:c>
      <x:c r="H10" s="81" t="str">
        <x:v>No</x:v>
      </x:c>
      <x:c r="I10" s="141" t="str"/>
    </x:row>
  </x:sheetData>
  <x:mergeCells>
    <x:mergeCell ref="A1:I2"/>
    <x:mergeCell ref="A3:I3"/>
  </x:mergeCells>
  <x:conditionalFormatting sqref="F6:F10">
    <x:cfRule type="expression" dxfId="8" priority="1">
      <x:formula>F6="Complete"</x:formula>
    </x:cfRule>
    <x:cfRule type="expression" dxfId="9" priority="2">
      <x:formula>OR(F6="Expired",F6="Not Started")</x:formula>
    </x:cfRule>
  </x:conditionalFormatting>
  <x:dataValidations count="2">
    <x:dataValidation type="list" sqref="F6:F10">
      <x:formula1>"Not Started,In Progress,Complete,Expired,Not Applicable"</x:formula1>
    </x:dataValidation>
    <x:dataValidation type="list" sqref="H6:H10">
      <x:formula1>"Yes,No,Pending,Not Applicable"</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2" hidden="0" customWidth="1"/>
    <x:col min="2" max="2" width="24" hidden="0" customWidth="1"/>
    <x:col min="3" max="3" width="24" hidden="0" customWidth="1"/>
    <x:col min="4" max="4" width="22" hidden="0" customWidth="1"/>
    <x:col min="5" max="5" width="22" hidden="0" customWidth="1"/>
    <x:col min="6" max="6" width="22" hidden="0" customWidth="1"/>
  </x:cols>
  <x:sheetData>
    <x:row r="1">
      <x:c r="A1" s="125" t="str">
        <x:v>How to Use the Bank Account Comparison Worksheet</x:v>
      </x:c>
      <x:c r="B1" s="125"/>
      <x:c r="C1" s="125"/>
      <x:c r="D1" s="125"/>
      <x:c r="E1" s="125"/>
      <x:c r="F1" s="125"/>
    </x:row>
    <x:row r="2">
      <x:c r="A2" s="125"/>
      <x:c r="B2" s="125"/>
      <x:c r="C2" s="125"/>
      <x:c r="D2" s="125"/>
      <x:c r="E2" s="125"/>
      <x:c r="F2" s="125"/>
    </x:row>
    <x:row r="4">
      <x:c r="A4" s="19" t="str">
        <x:v>Step</x:v>
      </x:c>
      <x:c r="B4" s="19" t="str">
        <x:v>What to Do</x:v>
      </x:c>
      <x:c r="C4" s="19" t="str">
        <x:v>Why It Matters</x:v>
      </x:c>
      <x:c r="D4" s="19" t="str"/>
      <x:c r="E4" s="19" t="str"/>
      <x:c r="F4" s="19" t="str"/>
    </x:row>
    <x:row r="5">
      <x:c r="A5" s="155" t="str">
        <x:v>1</x:v>
      </x:c>
      <x:c r="B5" s="155" t="str">
        <x:v>Set your account priorities.</x:v>
      </x:c>
      <x:c r="C5" s="155" t="str">
        <x:v>The scoring model gives more weight to the features that matter most to you.</x:v>
      </x:c>
      <x:c r="D5" s="155" t="str"/>
      <x:c r="E5" s="155" t="str"/>
      <x:c r="F5" s="155" t="str"/>
    </x:row>
    <x:row r="6">
      <x:c r="A6" s="155" t="str">
        <x:v>2</x:v>
      </x:c>
      <x:c r="B6" s="155" t="str">
        <x:v>Enter current account terms.</x:v>
      </x:c>
      <x:c r="C6" s="155" t="str">
        <x:v>Use official fee schedules, disclosures, and institution websites.</x:v>
      </x:c>
      <x:c r="D6" s="155" t="str"/>
      <x:c r="E6" s="155" t="str"/>
      <x:c r="F6" s="155" t="str"/>
    </x:row>
    <x:row r="7">
      <x:c r="A7" s="155" t="str">
        <x:v>3</x:v>
      </x:c>
      <x:c r="B7" s="155" t="str">
        <x:v>Review fee-waiver requirements.</x:v>
      </x:c>
      <x:c r="C7" s="155" t="str">
        <x:v>An avoidable fee is only avoidable when you can reliably meet the requirement.</x:v>
      </x:c>
      <x:c r="D7" s="155" t="str"/>
      <x:c r="E7" s="155" t="str"/>
      <x:c r="F7" s="155" t="str"/>
    </x:row>
    <x:row r="8">
      <x:c r="A8" s="155" t="str">
        <x:v>4</x:v>
      </x:c>
      <x:c r="B8" s="155" t="str">
        <x:v>Compare APY requirements.</x:v>
      </x:c>
      <x:c r="C8" s="155" t="str">
        <x:v>High advertised rates may require certain balances, deposits, or transactions.</x:v>
      </x:c>
      <x:c r="D8" s="155" t="str"/>
      <x:c r="E8" s="155" t="str"/>
      <x:c r="F8" s="155" t="str"/>
    </x:row>
    <x:row r="9">
      <x:c r="A9" s="155" t="str">
        <x:v>5</x:v>
      </x:c>
      <x:c r="B9" s="155" t="str">
        <x:v>Review access and overdraft rules.</x:v>
      </x:c>
      <x:c r="C9" s="155" t="str">
        <x:v>ATM, cash deposit, and overdraft policies can create meaningful costs.</x:v>
      </x:c>
      <x:c r="D9" s="155" t="str"/>
      <x:c r="E9" s="155" t="str"/>
      <x:c r="F9" s="155" t="str"/>
    </x:row>
    <x:row r="10">
      <x:c r="A10" s="155" t="str">
        <x:v>6</x:v>
      </x:c>
      <x:c r="B10" s="155" t="str">
        <x:v>Verify FDIC or NCUA coverage.</x:v>
      </x:c>
      <x:c r="C10" s="155" t="str">
        <x:v>Confirm the institution, account type, ownership category, and applicable limits.</x:v>
      </x:c>
      <x:c r="D10" s="155" t="str"/>
      <x:c r="E10" s="155" t="str"/>
      <x:c r="F10" s="155" t="str"/>
    </x:row>
    <x:row r="11">
      <x:c r="A11" s="155" t="str">
        <x:v>7</x:v>
      </x:c>
      <x:c r="B11" s="155" t="str">
        <x:v>Track signup bonuses.</x:v>
      </x:c>
      <x:c r="C11" s="155" t="str">
        <x:v>Missing a deadline or requirement can eliminate the expected bonus.</x:v>
      </x:c>
      <x:c r="D11" s="155" t="str"/>
      <x:c r="E11" s="155" t="str"/>
      <x:c r="F11" s="155" t="str"/>
    </x:row>
    <x:row r="12">
      <x:c r="A12" s="155" t="str">
        <x:v>8</x:v>
      </x:c>
      <x:c r="B12" s="155" t="str">
        <x:v>Recheck before opening.</x:v>
      </x:c>
      <x:c r="C12" s="155" t="str">
        <x:v>Terms, APYs, networks, and bonus offers can change.</x:v>
      </x:c>
      <x:c r="D12" s="155" t="str"/>
      <x:c r="E12" s="155" t="str"/>
      <x:c r="F12" s="155" t="str"/>
    </x:row>
    <x:row r="14">
      <x:c r="A14" s="34" t="str">
        <x:v>Important Comparison Notes</x:v>
      </x:c>
      <x:c r="B14" s="34"/>
      <x:c r="C14" s="34"/>
      <x:c r="D14" s="34"/>
      <x:c r="E14" s="34"/>
      <x:c r="F14" s="34"/>
    </x:row>
    <x:row r="15">
      <x:c r="A15" s="158" t="str">
        <x:v>• Compare the realistic annual value, not only a temporary signup bonus.</x:v>
      </x:c>
      <x:c r="B15" s="158"/>
      <x:c r="C15" s="158"/>
      <x:c r="D15" s="158"/>
      <x:c r="E15" s="158"/>
      <x:c r="F15" s="158"/>
    </x:row>
    <x:row r="16">
      <x:c r="A16" s="158" t="str">
        <x:v>• APYs are generally variable and may change after the account is opened.</x:v>
      </x:c>
      <x:c r="B16" s="158"/>
      <x:c r="C16" s="158"/>
      <x:c r="D16" s="158"/>
      <x:c r="E16" s="158"/>
      <x:c r="F16" s="158"/>
    </x:row>
    <x:row r="17">
      <x:c r="A17" s="158" t="str">
        <x:v>• Review overdraft opt-in choices, grace programs, linked-account transfers, and transaction-decline rules.</x:v>
      </x:c>
      <x:c r="B17" s="158"/>
      <x:c r="C17" s="158"/>
      <x:c r="D17" s="158"/>
      <x:c r="E17" s="158"/>
      <x:c r="F17" s="158"/>
    </x:row>
    <x:row r="18">
      <x:c r="A18" s="158" t="str">
        <x:v>• FDIC and NCUA insurance protects eligible deposits within applicable rules; it does not protect investment losses.</x:v>
      </x:c>
      <x:c r="B18" s="158"/>
      <x:c r="C18" s="158"/>
      <x:c r="D18" s="158"/>
      <x:c r="E18" s="158"/>
      <x:c r="F18" s="158"/>
    </x:row>
    <x:row r="19">
      <x:c r="A19" s="158" t="str">
        <x:v>• Confirm bonus tax reporting, account-closing restrictions, and early-closure fees where applicable.</x:v>
      </x:c>
      <x:c r="B19" s="158"/>
      <x:c r="C19" s="158"/>
      <x:c r="D19" s="158"/>
      <x:c r="E19" s="158"/>
      <x:c r="F19" s="158"/>
    </x:row>
  </x:sheetData>
  <x:mergeCells>
    <x:mergeCell ref="A1:F2"/>
    <x:mergeCell ref="B4:C4"/>
    <x:mergeCell ref="D4:F4"/>
    <x:mergeCell ref="B5:C5"/>
    <x:mergeCell ref="D5:F5"/>
    <x:mergeCell ref="B6:C6"/>
    <x:mergeCell ref="D6:F6"/>
    <x:mergeCell ref="B7:C7"/>
    <x:mergeCell ref="D7:F7"/>
    <x:mergeCell ref="B8:C8"/>
    <x:mergeCell ref="D8:F8"/>
    <x:mergeCell ref="B9:C9"/>
    <x:mergeCell ref="D9:F9"/>
    <x:mergeCell ref="B10:C10"/>
    <x:mergeCell ref="D10:F10"/>
    <x:mergeCell ref="B11:C11"/>
    <x:mergeCell ref="D11:F11"/>
    <x:mergeCell ref="B12:C12"/>
    <x:mergeCell ref="D12:F12"/>
    <x:mergeCell ref="A14:F14"/>
    <x:mergeCell ref="A15:F15"/>
    <x:mergeCell ref="A16:F16"/>
    <x:mergeCell ref="A17:F17"/>
    <x:mergeCell ref="A18:F18"/>
    <x:mergeCell ref="A19:F19"/>
  </x:mergeCells>
  <x:pageMargins left="0.7" right="0.7" top="0.75" bottom="0.75" header="0.3" footer="0.3"/>
</x:worksheet>
</file>