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76b47720340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tirement Planner" sheetId="1" r:id="R3351fca271e74e5b"/>
    <x:sheet xmlns:r="http://schemas.openxmlformats.org/officeDocument/2006/relationships" name="Contribution Schedule" sheetId="2" r:id="R913890442040495e"/>
    <x:sheet xmlns:r="http://schemas.openxmlformats.org/officeDocument/2006/relationships" name="2026 Limits" sheetId="3" r:id="R85340b45a3f844a6"/>
    <x:sheet xmlns:r="http://schemas.openxmlformats.org/officeDocument/2006/relationships" name="Instructions" sheetId="4" r:id="Rda973cb551354d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;[Red]($#,##0);-"/>
    <x:numFmt numFmtId="201" formatCode="0.0%"/>
  </x:numFmts>
  <x:fonts count="1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sz val="9"/>
      <x:color rgb="FF008000"/>
      <x:name val="Carlito"/>
    </x:font>
    <x:font>
      <x:sz val="9"/>
      <x:color rgb="FF64746F"/>
      <x:name val="Carlito"/>
    </x:font>
    <x:font>
      <x:b/>
      <x:sz val="11"/>
      <x:color rgb="FF123F35"/>
      <x:name val="Carlito"/>
    </x:font>
    <x:font>
      <x:sz val="10"/>
      <x:color rgb="FF243833"/>
      <x:name val="Carlito"/>
    </x:font>
    <x:font>
      <x:b/>
      <x:sz val="18"/>
      <x:color rgb="FFFFFFFF"/>
      <x:name val="Carlito"/>
    </x:font>
    <x:font>
      <x:i/>
      <x:sz val="11"/>
      <x:color rgb="FF243833"/>
      <x:name val="Carlito"/>
    </x:font>
    <x:font>
      <x:b/>
      <x:sz val="11"/>
      <x:color rgb="FF243833"/>
      <x:name val="Carlito"/>
    </x:font>
    <x:font>
      <x:sz val="11"/>
      <x:color rgb="FFFFFFFF"/>
      <x:name val="Carlito"/>
    </x:font>
    <x:font>
      <x:sz val="11"/>
      <x:color rgb="FF000000"/>
      <x:name val="Carlito"/>
    </x:font>
    <x:font>
      <x:sz val="11"/>
      <x:color rgb="FF243833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23F35"/>
      </x:patternFill>
    </x:fill>
    <x:fill>
      <x:patternFill patternType="solid">
        <x:fgColor rgb="FF0F766E"/>
      </x:patternFill>
    </x:fill>
    <x:fill>
      <x:patternFill patternType="solid">
        <x:fgColor rgb="FFFFF7CC"/>
      </x:patternFill>
    </x:fill>
    <x:fill>
      <x:patternFill patternType="solid">
        <x:fgColor rgb="FFE8F5F2"/>
      </x:patternFill>
    </x:fill>
    <x:fill>
      <x:patternFill patternType="solid">
        <x:fgColor rgb="FFFFFFFF"/>
      </x:patternFill>
    </x:fill>
    <x:fill>
      <x:patternFill patternType="solid">
        <x:fgColor rgb="FFF3FAF8"/>
      </x:patternFill>
    </x:fill>
    <x:fill>
      <x:patternFill patternType="solid">
        <x:fgColor rgb="FFF5F7F6"/>
      </x:patternFill>
    </x:fill>
  </x:fills>
  <x:borders count="2">
    <x:border/>
    <x:border/>
  </x:borders>
  <x:cellStyleXfs count="1">
    <x:xf numFmtId="0" fontId="0" fillId="0" borderId="0"/>
  </x:cellStyleXfs>
  <x:cellXfs count="1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3" fillId="0" borderId="0" xfId="0" applyNumberFormat="1" applyFont="1" applyFill="1" applyBorder="1"/>
    <x:xf numFmtId="200" fontId="3" fillId="0" borderId="0" xfId="0" applyNumberFormat="1" applyFont="1" applyFill="1" applyBorder="1"/>
    <x:xf numFmtId="0" fontId="3" fillId="0" borderId="1" xfId="0" applyNumberFormat="1" applyFont="1" applyFill="1" applyBorder="1"/>
    <x:xf numFmtId="200" fontId="3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0" fillId="4" borderId="1" xfId="0" applyNumberFormat="1" applyFont="1" applyFill="1" applyBorder="1"/>
    <x:xf numFmtId="0" fontId="6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200" fontId="3" fillId="0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6" fillId="4" borderId="1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200" fontId="3" fillId="0" borderId="1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left"/>
    </x:xf>
    <x:xf numFmtId="0" fontId="8" fillId="2" borderId="0" xfId="0" applyNumberFormat="1" applyFont="1" applyFill="1" applyBorder="1" applyAlignment="1">
      <x:alignment horizontal="left" vertical="center"/>
    </x:xf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horizontal="left"/>
    </x:xf>
    <x:xf numFmtId="0" fontId="8" fillId="2" borderId="1" xfId="0" applyNumberFormat="1" applyFont="1" applyFill="1" applyBorder="1" applyAlignment="1">
      <x:alignment horizontal="left" vertical="center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9" fillId="5" borderId="1" xfId="0" applyNumberFormat="1" applyFont="1" applyFill="1" applyBorder="1"/>
    <x:xf numFmtId="0" fontId="9" fillId="5" borderId="1" xfId="0" applyNumberFormat="1" applyFont="1" applyFill="1" applyBorder="1" applyAlignment="1">
      <x:alignment wrapText="1"/>
    </x:xf>
    <x:xf numFmtId="0" fontId="10" fillId="0" borderId="0" xfId="0" applyNumberFormat="1" applyFont="1" applyFill="1" applyBorder="1"/>
    <x:xf numFmtId="0" fontId="10" fillId="0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200" fontId="3" fillId="4" borderId="0" xfId="0" applyNumberFormat="1" applyFont="1" applyFill="1" applyBorder="1"/>
    <x:xf numFmtId="200" fontId="3" fillId="4" borderId="1" xfId="0" applyNumberFormat="1" applyFont="1" applyFill="1" applyBorder="1"/>
    <x:xf numFmtId="201" fontId="3" fillId="4" borderId="0" xfId="0" applyNumberFormat="1" applyFont="1" applyFill="1" applyBorder="1"/>
    <x:xf numFmtId="201" fontId="3" fillId="4" borderId="1" xfId="0" applyNumberFormat="1" applyFont="1" applyFill="1" applyBorder="1"/>
    <x:xf numFmtId="0" fontId="11" fillId="0" borderId="0" xfId="0" applyNumberFormat="1" applyFont="1" applyFill="1" applyBorder="1"/>
    <x:xf numFmtId="0" fontId="11" fillId="0" borderId="1" xfId="0" applyNumberFormat="1" applyFont="1" applyFill="1" applyBorder="1"/>
    <x:xf numFmtId="0" fontId="11" fillId="6" borderId="0" xfId="0" applyNumberFormat="1" applyFont="1" applyFill="1" applyBorder="1"/>
    <x:xf numFmtId="0" fontId="11" fillId="6" borderId="1" xfId="0" applyNumberFormat="1" applyFont="1" applyFill="1" applyBorder="1"/>
    <x:xf numFmtId="200" fontId="12" fillId="0" borderId="0" xfId="0" applyNumberFormat="1" applyFont="1" applyFill="1" applyBorder="1"/>
    <x:xf numFmtId="200" fontId="12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12" fillId="0" borderId="0" xfId="0" applyNumberFormat="1" applyFont="1" applyFill="1" applyBorder="1"/>
    <x:xf numFmtId="201" fontId="12" fillId="0" borderId="1" xfId="0" applyNumberFormat="1" applyFont="1" applyFill="1" applyBorder="1"/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vertical="top" wrapText="1"/>
    </x:xf>
    <x:xf numFmtId="0" fontId="0" fillId="7" borderId="1" xfId="0" applyNumberFormat="1" applyFont="1" applyFill="1" applyBorder="1"/>
    <x:xf numFmtId="0" fontId="7" fillId="7" borderId="1" xfId="0" applyNumberFormat="1" applyFont="1" applyFill="1" applyBorder="1"/>
    <x:xf numFmtId="0" fontId="7" fillId="7" borderId="1" xfId="0" applyNumberFormat="1" applyFont="1" applyFill="1" applyBorder="1" applyAlignment="1">
      <x:alignment wrapText="1"/>
    </x:xf>
    <x:xf numFmtId="0" fontId="7" fillId="7" borderId="1" xfId="0" applyNumberFormat="1" applyFont="1" applyFill="1" applyBorder="1" applyAlignment="1">
      <x:alignment vertical="top" wrapText="1"/>
    </x:xf>
    <x:xf numFmtId="0" fontId="9" fillId="5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200" fontId="12" fillId="0" borderId="0" xfId="0" applyNumberFormat="1" applyFont="1" applyFill="1" applyBorder="1" applyAlignment="1">
      <x:alignment vertical="center"/>
    </x:xf>
    <x:xf numFmtId="200" fontId="3" fillId="4" borderId="0" xfId="0" applyNumberFormat="1" applyFont="1" applyFill="1" applyBorder="1" applyAlignment="1">
      <x:alignment vertical="center"/>
    </x:xf>
    <x:xf numFmtId="0" fontId="11" fillId="6" borderId="0" xfId="0" applyNumberFormat="1" applyFont="1" applyFill="1" applyBorder="1" applyAlignment="1">
      <x:alignment vertical="center"/>
    </x:xf>
    <x:xf numFmtId="201" fontId="3" fillId="4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201" fontId="12" fillId="0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vertical="center" wrapText="1"/>
    </x:xf>
    <x:xf numFmtId="0" fontId="9" fillId="5" borderId="1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/>
    </x:xf>
    <x:xf numFmtId="0" fontId="10" fillId="0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200" fontId="12" fillId="0" borderId="1" xfId="0" applyNumberFormat="1" applyFont="1" applyFill="1" applyBorder="1" applyAlignment="1">
      <x:alignment vertical="center"/>
    </x:xf>
    <x:xf numFmtId="200" fontId="3" fillId="4" borderId="1" xfId="0" applyNumberFormat="1" applyFont="1" applyFill="1" applyBorder="1" applyAlignment="1">
      <x:alignment vertical="center"/>
    </x:xf>
    <x:xf numFmtId="0" fontId="11" fillId="6" borderId="1" xfId="0" applyNumberFormat="1" applyFont="1" applyFill="1" applyBorder="1" applyAlignment="1">
      <x:alignment vertical="center"/>
    </x:xf>
    <x:xf numFmtId="201" fontId="3" fillId="4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201" fontId="12" fillId="0" borderId="1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0" fontId="7" fillId="7" borderId="1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200" fontId="12" fillId="0" borderId="0" xfId="0" applyNumberFormat="1" applyFont="1" applyFill="1" applyBorder="1" applyAlignment="1">
      <x:alignment vertical="center" wrapText="1"/>
    </x:xf>
    <x:xf numFmtId="200" fontId="3" fillId="4" borderId="0" xfId="0" applyNumberFormat="1" applyFont="1" applyFill="1" applyBorder="1" applyAlignment="1">
      <x:alignment vertical="center" wrapText="1"/>
    </x:xf>
    <x:xf numFmtId="0" fontId="11" fillId="6" borderId="0" xfId="0" applyNumberFormat="1" applyFont="1" applyFill="1" applyBorder="1" applyAlignment="1">
      <x:alignment vertical="center" wrapText="1"/>
    </x:xf>
    <x:xf numFmtId="201" fontId="3" fillId="4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201" fontId="12" fillId="0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0" fontId="8" fillId="2" borderId="1" xfId="0" applyNumberFormat="1" applyFont="1" applyFill="1" applyBorder="1" applyAlignment="1">
      <x:alignment horizontal="left" vertical="center" wrapText="1"/>
    </x:xf>
    <x:xf numFmtId="0" fontId="10" fillId="0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200" fontId="12" fillId="0" borderId="1" xfId="0" applyNumberFormat="1" applyFont="1" applyFill="1" applyBorder="1" applyAlignment="1">
      <x:alignment vertical="center" wrapText="1"/>
    </x:xf>
    <x:xf numFmtId="200" fontId="3" fillId="4" borderId="1" xfId="0" applyNumberFormat="1" applyFont="1" applyFill="1" applyBorder="1" applyAlignment="1">
      <x:alignment vertical="center" wrapText="1"/>
    </x:xf>
    <x:xf numFmtId="0" fontId="11" fillId="6" borderId="1" xfId="0" applyNumberFormat="1" applyFont="1" applyFill="1" applyBorder="1" applyAlignment="1">
      <x:alignment vertical="center" wrapText="1"/>
    </x:xf>
    <x:xf numFmtId="201" fontId="3" fillId="4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201" fontId="12" fillId="0" borderId="1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horizontal="center" wrapText="1"/>
    </x:xf>
    <x:xf numFmtId="0" fontId="0" fillId="8" borderId="0" xfId="0" applyNumberFormat="1" applyFont="1" applyFill="1" applyBorder="1"/>
    <x:xf numFmtId="0" fontId="13" fillId="8" borderId="0" xfId="0" applyNumberFormat="1" applyFont="1" applyFill="1" applyBorder="1"/>
    <x:xf numFmtId="0" fontId="13" fillId="8" borderId="0" xfId="0" applyNumberFormat="1" applyFont="1" applyFill="1" applyBorder="1" applyAlignment="1">
      <x:alignment wrapText="1"/>
    </x:xf>
    <x:xf numFmtId="0" fontId="13" fillId="8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ill>
        <x:patternFill patternType="solid">
          <x:bgColor rgb="FFDCFCE7"/>
        </x:patternFill>
      </x:fill>
    </x:dxf>
    <x:dxf>
      <x:fill>
        <x:patternFill patternType="solid">
          <x:bgColor rgb="FFFEE2E2"/>
        </x:patternFill>
      </x:fill>
    </x:dxf>
    <x:dxf>
      <x:fill>
        <x:patternFill patternType="solid">
          <x:bgColor rgb="FFDCFCE7"/>
        </x:patternFill>
      </x:fill>
    </x:dxf>
    <x:dxf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50a7578fb4490d" /><Relationship Type="http://schemas.openxmlformats.org/officeDocument/2006/relationships/theme" Target="/xl/theme/theme1.xml" Id="R33a5fd64daa84db7" /><Relationship Type="http://schemas.openxmlformats.org/officeDocument/2006/relationships/sharedStrings" Target="/xl/sharedStrings.xml" Id="R59872d46d8fd4613" /><Relationship Type="http://schemas.openxmlformats.org/officeDocument/2006/relationships/worksheet" Target="/xl/worksheets/sheet1.xml" Id="R3351fca271e74e5b" /><Relationship Type="http://schemas.openxmlformats.org/officeDocument/2006/relationships/worksheet" Target="/xl/worksheets/sheet2.xml" Id="R913890442040495e" /><Relationship Type="http://schemas.openxmlformats.org/officeDocument/2006/relationships/worksheet" Target="/xl/worksheets/sheet3.xml" Id="R85340b45a3f844a6" /><Relationship Type="http://schemas.openxmlformats.org/officeDocument/2006/relationships/worksheet" Target="/xl/worksheets/sheet4.xml" Id="Rda973cb551354dc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06d197f8db64b5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Target Annual Retirement Funding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Annual Amount</c:v>
          </c:tx>
          <c:cat>
            <c:strRef>
              <c:f>'Retirement Planner'!$F$28:$F$30</c:f>
              <c:strCache>
                <c:ptCount val="0"/>
              </c:strCache>
            </c:strRef>
          </c:cat>
          <c:val>
            <c:numRef>
              <c:f>'Retirement Planner'!$G$28:$G$30</c:f>
              <c:numCache>
                <c:formatCode>$#,##0;[Red]($#,##0);-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31</xdr:row>
      <xdr:rowOff>0</xdr:rowOff>
    </xdr:from>
    <xdr:to>
      <xdr:col>8</xdr:col>
      <xdr:colOff>0</xdr:colOff>
      <xdr:row>46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06d197f8db64b5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f4baea3bc3b4aae" /></Relationships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16" hidden="0" customWidth="1"/>
    <x:col min="5" max="5" width="3" hidden="0" customWidth="1"/>
    <x:col min="6" max="6" width="28" hidden="0" customWidth="1"/>
    <x:col min="7" max="7" width="22" hidden="0" customWidth="1"/>
    <x:col min="8" max="8" width="26" hidden="0" customWidth="1"/>
  </x:cols>
  <x:sheetData>
    <x:row r="1" ht="34" customHeight="1">
      <x:c r="A1" s="134" t="str">
        <x:v>Retirement Contribution Planner</x:v>
      </x:c>
      <x:c r="B1" s="134"/>
      <x:c r="C1" s="134"/>
      <x:c r="D1" s="134"/>
      <x:c r="E1" s="134"/>
      <x:c r="F1" s="134"/>
      <x:c r="G1" s="134"/>
      <x:c r="H1" s="134"/>
    </x:row>
    <x:row r="2">
      <x:c r="A2" s="106" t="str">
        <x:v>Build a practical annual, monthly, and per-paycheck retirement contribution target.</x:v>
      </x:c>
      <x:c r="B2" s="106"/>
      <x:c r="C2" s="106"/>
      <x:c r="D2" s="106"/>
      <x:c r="E2" s="106"/>
      <x:c r="F2" s="106"/>
      <x:c r="G2" s="106"/>
      <x:c r="H2" s="106"/>
    </x:row>
    <x:row r="3">
      <x:c r="A3" s="51"/>
      <x:c r="B3" s="51"/>
      <x:c r="C3" s="51"/>
      <x:c r="D3" s="51"/>
      <x:c r="E3" s="51"/>
      <x:c r="F3" s="51"/>
      <x:c r="G3" s="51"/>
      <x:c r="H3" s="51"/>
    </x:row>
    <x:row r="4">
      <x:c r="A4" s="13" t="str">
        <x:v>1. Your Inputs</x:v>
      </x:c>
      <x:c r="B4" s="13"/>
      <x:c r="C4" s="13"/>
      <x:c r="D4" s="13"/>
      <x:c r="E4" s="51"/>
      <x:c r="F4" s="13" t="str">
        <x:v>2026 Limit Check</x:v>
      </x:c>
      <x:c r="G4" s="13"/>
      <x:c r="H4" s="13"/>
    </x:row>
    <x:row r="5">
      <x:c r="A5" s="135" t="str">
        <x:v>Age</x:v>
      </x:c>
      <x:c r="B5" s="136" t="n">
        <x:v>35</x:v>
      </x:c>
      <x:c r="C5" s="55" t="str">
        <x:v>years</x:v>
      </x:c>
      <x:c r="D5" s="51"/>
      <x:c r="E5" s="51"/>
      <x:c r="F5" s="135" t="str">
        <x:v>Base employee limit</x:v>
      </x:c>
      <x:c r="G5" s="137" t="n">
        <x:f>VLOOKUP(B8,'2026 Limits'!$A$4:$D$9,2,FALSE)</x:f>
        <x:v>24500</x:v>
      </x:c>
      <x:c r="H5" s="55" t="str">
        <x:v>IRS base limit</x:v>
      </x:c>
    </x:row>
    <x:row r="6">
      <x:c r="A6" s="135" t="str">
        <x:v>Annual Gross Income</x:v>
      </x:c>
      <x:c r="B6" s="138" t="n">
        <x:v>65000</x:v>
      </x:c>
      <x:c r="C6" s="55" t="str">
        <x:v>$ / year</x:v>
      </x:c>
      <x:c r="D6" s="51"/>
      <x:c r="E6" s="51"/>
      <x:c r="F6" s="135" t="str">
        <x:v>Applicable catch-up</x:v>
      </x:c>
      <x:c r="G6" s="137" t="n">
        <x:f>IF(B5&lt;50,0,IF(AND(B5&gt;=60,B5&lt;=63),VLOOKUP(B8,'2026 Limits'!$A$4:$D$9,4,FALSE),VLOOKUP(B8,'2026 Limits'!$A$4:$D$9,3,FALSE)))</x:f>
        <x:v>0</x:v>
      </x:c>
      <x:c r="H6" s="55" t="str">
        <x:v>Based on age</x:v>
      </x:c>
    </x:row>
    <x:row r="7">
      <x:c r="A7" s="135" t="str">
        <x:v>Pay Frequency</x:v>
      </x:c>
      <x:c r="B7" s="136" t="str">
        <x:v>Biweekly (26)</x:v>
      </x:c>
      <x:c r="C7" s="55" t="str">
        <x:v>paychecks / year</x:v>
      </x:c>
      <x:c r="D7" s="139" t="n">
        <x:f>IF(B7="Weekly (52)",52,IF(B7="Biweekly (26)",26,IF(B7="Semimonthly (24)",24,12)))</x:f>
        <x:v>26</x:v>
      </x:c>
      <x:c r="E7" s="51"/>
      <x:c r="F7" s="135" t="str">
        <x:v>Your employee limit</x:v>
      </x:c>
      <x:c r="G7" s="137" t="n">
        <x:f>G5+G6</x:f>
        <x:v>24500</x:v>
      </x:c>
      <x:c r="H7" s="55" t="str">
        <x:v>Base + catch-up</x:v>
      </x:c>
    </x:row>
    <x:row r="8">
      <x:c r="A8" s="135" t="str">
        <x:v>Plan Type</x:v>
      </x:c>
      <x:c r="B8" s="136" t="str">
        <x:v>401(k)</x:v>
      </x:c>
      <x:c r="C8" s="55" t="str"/>
      <x:c r="D8" s="51"/>
      <x:c r="E8" s="51"/>
      <x:c r="F8" s="135" t="str">
        <x:v>Planned employee contribution</x:v>
      </x:c>
      <x:c r="G8" s="137" t="n">
        <x:f>MIN(B6*B10,G7)</x:f>
        <x:v>6500</x:v>
      </x:c>
      <x:c r="H8" s="55" t="str">
        <x:v>Capped at limit</x:v>
      </x:c>
    </x:row>
    <x:row r="9">
      <x:c r="A9" s="135" t="str">
        <x:v>Current Employee Contribution Rate</x:v>
      </x:c>
      <x:c r="B9" s="140" t="n">
        <x:v>0.06</x:v>
      </x:c>
      <x:c r="C9" s="55" t="str">
        <x:v>% of income</x:v>
      </x:c>
      <x:c r="D9" s="51"/>
      <x:c r="E9" s="51"/>
      <x:c r="F9" s="135" t="str">
        <x:v>Remaining contribution room</x:v>
      </x:c>
      <x:c r="G9" s="137" t="n">
        <x:f>MAX(0,G7-B14-G8)</x:f>
        <x:v>18000</x:v>
      </x:c>
      <x:c r="H9" s="55" t="str">
        <x:v>After current-year contributions</x:v>
      </x:c>
    </x:row>
    <x:row r="10">
      <x:c r="A10" s="135" t="str">
        <x:v>Target Employee Contribution Rate</x:v>
      </x:c>
      <x:c r="B10" s="140" t="n">
        <x:v>0.1</x:v>
      </x:c>
      <x:c r="C10" s="55" t="str">
        <x:v>% of income</x:v>
      </x:c>
      <x:c r="D10" s="51"/>
      <x:c r="E10" s="51"/>
      <x:c r="F10" s="51"/>
      <x:c r="G10" s="51"/>
      <x:c r="H10" s="51"/>
    </x:row>
    <x:row r="11">
      <x:c r="A11" s="135" t="str">
        <x:v>Employer Match Rate</x:v>
      </x:c>
      <x:c r="B11" s="140" t="n">
        <x:v>0.04</x:v>
      </x:c>
      <x:c r="C11" s="55" t="str">
        <x:v>% of income</x:v>
      </x:c>
      <x:c r="D11" s="51"/>
      <x:c r="E11" s="51"/>
      <x:c r="F11" s="51"/>
      <x:c r="G11" s="51"/>
      <x:c r="H11" s="51"/>
    </x:row>
    <x:row r="12">
      <x:c r="A12" s="135" t="str">
        <x:v>Employee Rate Needed for Full Match</x:v>
      </x:c>
      <x:c r="B12" s="140" t="n">
        <x:v>0.04</x:v>
      </x:c>
      <x:c r="C12" s="55" t="str">
        <x:v>% of income</x:v>
      </x:c>
      <x:c r="D12" s="51"/>
      <x:c r="E12" s="51"/>
      <x:c r="F12" s="51"/>
      <x:c r="G12" s="51"/>
      <x:c r="H12" s="51"/>
    </x:row>
    <x:row r="13">
      <x:c r="A13" s="135" t="str">
        <x:v>Other Annual Retirement Contributions</x:v>
      </x:c>
      <x:c r="B13" s="138" t="n">
        <x:v>0</x:v>
      </x:c>
      <x:c r="C13" s="55" t="str">
        <x:v>$ / year</x:v>
      </x:c>
      <x:c r="D13" s="51"/>
      <x:c r="E13" s="51"/>
      <x:c r="F13" s="51"/>
      <x:c r="G13" s="51"/>
      <x:c r="H13" s="51"/>
    </x:row>
    <x:row r="14">
      <x:c r="A14" s="135" t="str">
        <x:v>Already Contributed This Year</x:v>
      </x:c>
      <x:c r="B14" s="138" t="n">
        <x:v>0</x:v>
      </x:c>
      <x:c r="C14" s="55" t="str">
        <x:v>$</x:v>
      </x:c>
      <x:c r="D14" s="51"/>
      <x:c r="E14" s="51"/>
      <x:c r="F14" s="51"/>
      <x:c r="G14" s="51"/>
      <x:c r="H14" s="51"/>
    </x:row>
    <x:row r="15">
      <x:c r="A15" s="51"/>
      <x:c r="B15" s="51"/>
      <x:c r="C15" s="51"/>
      <x:c r="D15" s="51"/>
      <x:c r="E15" s="51"/>
      <x:c r="F15" s="51"/>
      <x:c r="G15" s="51"/>
      <x:c r="H15" s="51"/>
    </x:row>
    <x:row r="16">
      <x:c r="A16" s="51"/>
      <x:c r="B16" s="51"/>
      <x:c r="C16" s="51"/>
      <x:c r="D16" s="51"/>
      <x:c r="E16" s="51"/>
      <x:c r="F16" s="51"/>
      <x:c r="G16" s="51"/>
      <x:c r="H16" s="51"/>
    </x:row>
    <x:row r="17">
      <x:c r="A17" s="141" t="str">
        <x:v>2. Your Contribution Plan</x:v>
      </x:c>
      <x:c r="B17" s="141"/>
      <x:c r="C17" s="141"/>
      <x:c r="D17" s="141"/>
      <x:c r="E17" s="141"/>
      <x:c r="F17" s="141"/>
      <x:c r="G17" s="141"/>
      <x:c r="H17" s="141"/>
    </x:row>
    <x:row r="18">
      <x:c r="A18" s="142" t="str">
        <x:v>Metric</x:v>
      </x:c>
      <x:c r="B18" s="142" t="str">
        <x:v>Current</x:v>
      </x:c>
      <x:c r="C18" s="142" t="str">
        <x:v>Target</x:v>
      </x:c>
      <x:c r="D18" s="142" t="str">
        <x:v>Difference</x:v>
      </x:c>
      <x:c r="E18" s="51"/>
      <x:c r="F18" s="142" t="str">
        <x:v>Planning Checks</x:v>
      </x:c>
      <x:c r="G18" s="142"/>
      <x:c r="H18" s="142"/>
    </x:row>
    <x:row r="19">
      <x:c r="A19" s="135" t="str">
        <x:v>Employee Contribution Rate</x:v>
      </x:c>
      <x:c r="B19" s="143" t="n">
        <x:f>B9</x:f>
        <x:v>0.06</x:v>
      </x:c>
      <x:c r="C19" s="143" t="n">
        <x:f>MIN(B10,G7/B6)</x:f>
        <x:v>0.1</x:v>
      </x:c>
      <x:c r="D19" s="143" t="n">
        <x:f>C19-B19</x:f>
        <x:v>0.04000000000000001</x:v>
      </x:c>
      <x:c r="E19" s="51"/>
      <x:c r="F19" s="135" t="str">
        <x:v>Full employer match?</x:v>
      </x:c>
      <x:c r="G19" s="51" t="str">
        <x:f>IF(C19&gt;=B12,"Yes","No — below full-match threshold")</x:f>
        <x:v>Yes</x:v>
      </x:c>
      <x:c r="H19" s="51"/>
    </x:row>
    <x:row r="20">
      <x:c r="A20" s="135" t="str">
        <x:v>Employee Contribution ($ / year)</x:v>
      </x:c>
      <x:c r="B20" s="137" t="n">
        <x:f>MIN(B6*B9,G7)</x:f>
        <x:v>3900</x:v>
      </x:c>
      <x:c r="C20" s="137" t="n">
        <x:f>G8</x:f>
        <x:v>6500</x:v>
      </x:c>
      <x:c r="D20" s="137" t="n">
        <x:f>C20-B20</x:f>
        <x:v>2600</x:v>
      </x:c>
      <x:c r="E20" s="51"/>
      <x:c r="F20" s="135" t="str">
        <x:v>Within 2026 employee limit?</x:v>
      </x:c>
      <x:c r="G20" s="51" t="str">
        <x:f>IF(C20+B14&lt;=G7,"Yes","No — reduce target")</x:f>
        <x:v>Yes</x:v>
      </x:c>
      <x:c r="H20" s="51"/>
    </x:row>
    <x:row r="21">
      <x:c r="A21" s="135" t="str">
        <x:v>Employer Match ($ / year)</x:v>
      </x:c>
      <x:c r="B21" s="137" t="n">
        <x:f>B6*MIN(B11,B9/B12*B11)</x:f>
        <x:v>2600</x:v>
      </x:c>
      <x:c r="C21" s="137" t="n">
        <x:f>B6*MIN(B11,C19/B12*B11)</x:f>
        <x:v>2600</x:v>
      </x:c>
      <x:c r="D21" s="137" t="n">
        <x:f>C21-B21</x:f>
        <x:v>0</x:v>
      </x:c>
      <x:c r="E21" s="51"/>
      <x:c r="F21" s="135" t="str">
        <x:v>Target contribution rate</x:v>
      </x:c>
      <x:c r="G21" s="144" t="n">
        <x:f>C19</x:f>
        <x:v>0.1</x:v>
      </x:c>
      <x:c r="H21" s="51"/>
    </x:row>
    <x:row r="22">
      <x:c r="A22" s="135" t="str">
        <x:v>Other Retirement Contributions</x:v>
      </x:c>
      <x:c r="B22" s="137" t="n">
        <x:f>B13</x:f>
        <x:v>0</x:v>
      </x:c>
      <x:c r="C22" s="137" t="n">
        <x:f>B13</x:f>
        <x:v>0</x:v>
      </x:c>
      <x:c r="D22" s="137" t="n">
        <x:f>0</x:f>
        <x:v>0</x:v>
      </x:c>
      <x:c r="E22" s="51"/>
      <x:c r="F22" s="135" t="str">
        <x:v>Total target funding rate</x:v>
      </x:c>
      <x:c r="G22" s="144" t="n">
        <x:f>C23/B6</x:f>
        <x:v>0.14</x:v>
      </x:c>
      <x:c r="H22" s="51"/>
    </x:row>
    <x:row r="23">
      <x:c r="A23" s="135" t="str">
        <x:v>Total Retirement Funding</x:v>
      </x:c>
      <x:c r="B23" s="137" t="n">
        <x:f>SUM(B20:B22)</x:f>
        <x:v>6500</x:v>
      </x:c>
      <x:c r="C23" s="137" t="n">
        <x:f>SUM(C20:C22)</x:f>
        <x:v>9100</x:v>
      </x:c>
      <x:c r="D23" s="137" t="n">
        <x:f>C23-B23</x:f>
        <x:v>2600</x:v>
      </x:c>
      <x:c r="E23" s="51"/>
      <x:c r="F23" s="135" t="str">
        <x:v>Extra employee $ needed</x:v>
      </x:c>
      <x:c r="G23" s="145" t="n">
        <x:f>MAX(0,C20-B20)</x:f>
        <x:v>2600</x:v>
      </x:c>
      <x:c r="H23" s="51"/>
    </x:row>
    <x:row r="24">
      <x:c r="A24" s="135" t="str">
        <x:v>Monthly Employee Contribution</x:v>
      </x:c>
      <x:c r="B24" s="137" t="n">
        <x:f>B20/12</x:f>
        <x:v>325</x:v>
      </x:c>
      <x:c r="C24" s="137" t="n">
        <x:f>C20/12</x:f>
        <x:v>541.6666666666666</x:v>
      </x:c>
      <x:c r="D24" s="137" t="n">
        <x:f>C24-B24</x:f>
        <x:v>216.66666666666663</x:v>
      </x:c>
      <x:c r="E24" s="51"/>
      <x:c r="F24" s="135" t="str">
        <x:v>Paycheck increase needed</x:v>
      </x:c>
      <x:c r="G24" s="145" t="n">
        <x:f>MAX(0,C25-B25)</x:f>
        <x:v>100</x:v>
      </x:c>
      <x:c r="H24" s="51"/>
    </x:row>
    <x:row r="25">
      <x:c r="A25" s="135" t="str">
        <x:v>Employee Contribution per Paycheck</x:v>
      </x:c>
      <x:c r="B25" s="137" t="n">
        <x:f>B20/D7</x:f>
        <x:v>150</x:v>
      </x:c>
      <x:c r="C25" s="137" t="n">
        <x:f>C20/D7</x:f>
        <x:v>250</x:v>
      </x:c>
      <x:c r="D25" s="137" t="n">
        <x:f>C25-B25</x:f>
        <x:v>100</x:v>
      </x:c>
      <x:c r="E25" s="51"/>
      <x:c r="F25" s="51"/>
      <x:c r="G25" s="51"/>
      <x:c r="H25" s="51"/>
    </x:row>
    <x:row r="26">
      <x:c r="A26" s="51"/>
      <x:c r="B26" s="51"/>
      <x:c r="C26" s="51"/>
      <x:c r="D26" s="51"/>
      <x:c r="E26" s="51"/>
      <x:c r="F26" s="51"/>
      <x:c r="G26" s="51"/>
      <x:c r="H26" s="51"/>
    </x:row>
    <x:row r="27">
      <x:c r="A27" s="51"/>
      <x:c r="B27" s="51"/>
      <x:c r="C27" s="51"/>
      <x:c r="D27" s="51"/>
      <x:c r="E27" s="51"/>
      <x:c r="F27" s="13" t="str">
        <x:v>Funding Source</x:v>
      </x:c>
      <x:c r="G27" s="13" t="str">
        <x:v>Annual Amount</x:v>
      </x:c>
      <x:c r="H27" s="51"/>
    </x:row>
    <x:row r="28">
      <x:c r="A28" s="13" t="str">
        <x:v>How to use this planner</x:v>
      </x:c>
      <x:c r="B28" s="13"/>
      <x:c r="C28" s="13"/>
      <x:c r="D28" s="13"/>
      <x:c r="E28" s="51"/>
      <x:c r="F28" s="51" t="str">
        <x:v>Employee</x:v>
      </x:c>
      <x:c r="G28" s="145" t="n">
        <x:f>C20</x:f>
        <x:v>6500</x:v>
      </x:c>
      <x:c r="H28" s="51"/>
    </x:row>
    <x:row r="29">
      <x:c r="A29" s="119" t="str">
        <x:v>Start with your actual contribution rate and employer match. Then set a target rate you can sustain. The planner estimates your annual, monthly, and per-paycheck employee contribution and checks it against the 2026 federal employee contribution limit. It is a planning tool, not tax or investment advice. Roth IRA eligibility, plan-specific rules, special catch-up provisions, and tax treatment may require additional review.</x:v>
      </x:c>
      <x:c r="B29" s="119"/>
      <x:c r="C29" s="119"/>
      <x:c r="D29" s="119"/>
      <x:c r="E29" s="51"/>
      <x:c r="F29" s="51" t="str">
        <x:v>Employer</x:v>
      </x:c>
      <x:c r="G29" s="145" t="n">
        <x:f>C21</x:f>
        <x:v>2600</x:v>
      </x:c>
      <x:c r="H29" s="51"/>
    </x:row>
    <x:row r="30">
      <x:c r="A30" s="119"/>
      <x:c r="B30" s="119"/>
      <x:c r="C30" s="119"/>
      <x:c r="D30" s="119"/>
      <x:c r="E30" s="51"/>
      <x:c r="F30" s="51" t="str">
        <x:v>Other</x:v>
      </x:c>
      <x:c r="G30" s="145" t="n">
        <x:f>C22</x:f>
        <x:v>0</x:v>
      </x:c>
      <x:c r="H30" s="51"/>
    </x:row>
    <x:row r="31">
      <x:c r="A31" s="119"/>
      <x:c r="B31" s="119"/>
      <x:c r="C31" s="119"/>
      <x:c r="D31" s="119"/>
      <x:c r="E31" s="51"/>
      <x:c r="F31" s="51"/>
      <x:c r="G31" s="51"/>
      <x:c r="H31" s="51"/>
    </x:row>
    <x:row r="32">
      <x:c r="A32" s="119"/>
      <x:c r="B32" s="119"/>
      <x:c r="C32" s="119"/>
      <x:c r="D32" s="119"/>
      <x:c r="E32" s="51"/>
      <x:c r="F32" s="51"/>
      <x:c r="G32" s="51"/>
      <x:c r="H32" s="51"/>
    </x:row>
    <x:row r="33">
      <x:c r="A33" s="119"/>
      <x:c r="B33" s="119"/>
      <x:c r="C33" s="119"/>
      <x:c r="D33" s="119"/>
      <x:c r="E33" s="51"/>
      <x:c r="F33" s="51"/>
      <x:c r="G33" s="51"/>
      <x:c r="H33" s="51"/>
    </x:row>
    <x:row r="34">
      <x:c r="A34" s="119"/>
      <x:c r="B34" s="119"/>
      <x:c r="C34" s="119"/>
      <x:c r="D34" s="119"/>
      <x:c r="E34" s="51"/>
      <x:c r="F34" s="51"/>
      <x:c r="G34" s="51"/>
      <x:c r="H34" s="51"/>
    </x:row>
    <x:row r="35">
      <x:c r="A35" s="51"/>
      <x:c r="B35" s="51"/>
      <x:c r="C35" s="51"/>
      <x:c r="D35" s="51"/>
      <x:c r="E35" s="51"/>
      <x:c r="F35" s="51"/>
      <x:c r="G35" s="51"/>
      <x:c r="H35" s="51"/>
    </x:row>
    <x:row r="36">
      <x:c r="A36" s="51"/>
      <x:c r="B36" s="51"/>
      <x:c r="C36" s="51"/>
      <x:c r="D36" s="51"/>
      <x:c r="E36" s="51"/>
      <x:c r="F36" s="51"/>
      <x:c r="G36" s="51"/>
      <x:c r="H36" s="51"/>
    </x:row>
    <x:row r="37">
      <x:c r="A37" s="51"/>
      <x:c r="B37" s="51"/>
      <x:c r="C37" s="51"/>
      <x:c r="D37" s="51"/>
      <x:c r="E37" s="51"/>
      <x:c r="F37" s="51"/>
      <x:c r="G37" s="51"/>
      <x:c r="H37" s="51"/>
    </x:row>
    <x:row r="38">
      <x:c r="A38" s="51"/>
      <x:c r="B38" s="51"/>
      <x:c r="C38" s="51"/>
      <x:c r="D38" s="51"/>
      <x:c r="E38" s="51"/>
      <x:c r="F38" s="51"/>
      <x:c r="G38" s="51"/>
      <x:c r="H38" s="51"/>
    </x:row>
    <x:row r="39">
      <x:c r="A39" s="51"/>
      <x:c r="B39" s="51"/>
      <x:c r="C39" s="51"/>
      <x:c r="D39" s="51"/>
      <x:c r="E39" s="51"/>
      <x:c r="F39" s="51"/>
      <x:c r="G39" s="51"/>
      <x:c r="H39" s="51"/>
    </x:row>
    <x:row r="40">
      <x:c r="A40" s="51"/>
      <x:c r="B40" s="51"/>
      <x:c r="C40" s="51"/>
      <x:c r="D40" s="51"/>
      <x:c r="E40" s="51"/>
      <x:c r="F40" s="51"/>
      <x:c r="G40" s="51"/>
      <x:c r="H40" s="51"/>
    </x:row>
    <x:row r="41">
      <x:c r="A41" s="51"/>
      <x:c r="B41" s="51"/>
      <x:c r="C41" s="51"/>
      <x:c r="D41" s="51"/>
      <x:c r="E41" s="51"/>
      <x:c r="F41" s="51"/>
      <x:c r="G41" s="51"/>
      <x:c r="H41" s="51"/>
    </x:row>
    <x:row r="42">
      <x:c r="A42" s="51"/>
      <x:c r="B42" s="51"/>
      <x:c r="C42" s="51"/>
      <x:c r="D42" s="51"/>
      <x:c r="E42" s="51"/>
      <x:c r="F42" s="51"/>
      <x:c r="G42" s="51"/>
      <x:c r="H42" s="51"/>
    </x:row>
    <x:row r="43">
      <x:c r="A43" s="51"/>
      <x:c r="B43" s="51"/>
      <x:c r="C43" s="51"/>
      <x:c r="D43" s="51"/>
      <x:c r="E43" s="51"/>
      <x:c r="F43" s="51"/>
      <x:c r="G43" s="51"/>
      <x:c r="H43" s="51"/>
    </x:row>
    <x:row r="44">
      <x:c r="A44" s="51"/>
      <x:c r="B44" s="51"/>
      <x:c r="C44" s="51"/>
      <x:c r="D44" s="51"/>
      <x:c r="E44" s="51"/>
      <x:c r="F44" s="51"/>
      <x:c r="G44" s="51"/>
      <x:c r="H44" s="51"/>
    </x:row>
    <x:row r="45">
      <x:c r="A45" s="51"/>
      <x:c r="B45" s="51"/>
      <x:c r="C45" s="51"/>
      <x:c r="D45" s="51"/>
      <x:c r="E45" s="51"/>
      <x:c r="F45" s="51"/>
      <x:c r="G45" s="51"/>
      <x:c r="H45" s="51"/>
    </x:row>
    <x:row r="46">
      <x:c r="A46" s="51"/>
      <x:c r="B46" s="51"/>
      <x:c r="C46" s="51"/>
      <x:c r="D46" s="51"/>
      <x:c r="E46" s="51"/>
      <x:c r="F46" s="51"/>
      <x:c r="G46" s="51"/>
      <x:c r="H46" s="51"/>
    </x:row>
  </x:sheetData>
  <x:mergeCells>
    <x:mergeCell ref="A1:H1"/>
    <x:mergeCell ref="A2:H2"/>
    <x:mergeCell ref="A4:D4"/>
    <x:mergeCell ref="F4:H4"/>
    <x:mergeCell ref="A17:H17"/>
    <x:mergeCell ref="F18:H18"/>
    <x:mergeCell ref="A28:D28"/>
    <x:mergeCell ref="A29:D34"/>
  </x:mergeCells>
  <x:conditionalFormatting sqref="G19:G19">
    <x:cfRule type="expression" dxfId="0" priority="1">
      <x:formula>G19="Yes"</x:formula>
    </x:cfRule>
    <x:cfRule type="expression" dxfId="1" priority="2">
      <x:formula>G19&lt;&gt;"Yes"</x:formula>
    </x:cfRule>
  </x:conditionalFormatting>
  <x:conditionalFormatting sqref="G20:G20">
    <x:cfRule type="expression" dxfId="2" priority="3">
      <x:formula>G20="Yes"</x:formula>
    </x:cfRule>
    <x:cfRule type="expression" dxfId="3" priority="4">
      <x:formula>G20&lt;&gt;"Yes"</x:formula>
    </x:cfRule>
  </x:conditionalFormatting>
  <x:dataValidations count="2">
    <x:dataValidation type="list" sqref="B7">
      <x:formula1>"Weekly (52),Biweekly (26),Semimonthly (24),Monthly (12)"</x:formula1>
    </x:dataValidation>
    <x:dataValidation type="list" sqref="B8">
      <x:formula1>"401(k),403(b),457(b),Traditional IRA,Roth IRA,SIMPLE IRA"</x:formula1>
    </x:dataValidation>
  </x:dataValidations>
  <x:pageMargins left="0.7" right="0.7" top="0.75" bottom="0.75" header="0.3" footer="0.3"/>
  <x:drawing xmlns:r="http://schemas.openxmlformats.org/officeDocument/2006/relationships" r:id="R6f4baea3bc3b4aae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>
      <x:c r="A1" s="158" t="str">
        <x:v>Contribution Schedule</x:v>
      </x:c>
      <x:c r="B1" s="158"/>
      <x:c r="C1" s="158"/>
      <x:c r="D1" s="158"/>
      <x:c r="E1" s="158"/>
      <x:c r="F1" s="158"/>
    </x:row>
    <x:row r="2">
      <x:c r="A2" s="72" t="str">
        <x:v>Use this page to see the target employee contribution by month and paycheck.</x:v>
      </x:c>
      <x:c r="B2" s="72"/>
      <x:c r="C2" s="72"/>
      <x:c r="D2" s="72"/>
      <x:c r="E2" s="72"/>
      <x:c r="F2" s="72"/>
    </x:row>
    <x:row r="3">
      <x:c r="A3" s="32"/>
      <x:c r="B3" s="32"/>
      <x:c r="C3" s="32"/>
      <x:c r="D3" s="32"/>
      <x:c r="E3" s="32"/>
      <x:c r="F3" s="32"/>
    </x:row>
    <x:row r="4">
      <x:c r="A4" s="12" t="str">
        <x:v>Month</x:v>
      </x:c>
      <x:c r="B4" s="12" t="str">
        <x:v>Target Employee Contribution</x:v>
      </x:c>
      <x:c r="C4" s="12" t="str">
        <x:v>Employer Match</x:v>
      </x:c>
      <x:c r="D4" s="12" t="str">
        <x:v>Other Contributions</x:v>
      </x:c>
      <x:c r="E4" s="12" t="str">
        <x:v>Total Funding</x:v>
      </x:c>
      <x:c r="F4" s="12" t="str">
        <x:v>Cumulative Total</x:v>
      </x:c>
    </x:row>
    <x:row r="5">
      <x:c r="A5" s="32" t="str">
        <x:v>January</x:v>
      </x:c>
      <x:c r="B5" s="159" t="n">
        <x:f>'Retirement Planner'!C20/12</x:f>
        <x:v>541.6666666666666</x:v>
      </x:c>
      <x:c r="C5" s="159" t="n">
        <x:f>'Retirement Planner'!C21/12</x:f>
        <x:v>216.66666666666666</x:v>
      </x:c>
      <x:c r="D5" s="159" t="n">
        <x:f>'Retirement Planner'!C22/12</x:f>
        <x:v>0</x:v>
      </x:c>
      <x:c r="E5" s="159" t="n">
        <x:f>SUM(B5:D5)</x:f>
        <x:v>758.3333333333333</x:v>
      </x:c>
      <x:c r="F5" s="159" t="n">
        <x:f>SUM($E$5:E5)</x:f>
        <x:v>758.3333333333333</x:v>
      </x:c>
    </x:row>
    <x:row r="6">
      <x:c r="A6" s="32" t="str">
        <x:v>February</x:v>
      </x:c>
      <x:c r="B6" s="159" t="n">
        <x:f>'Retirement Planner'!C20/12</x:f>
        <x:v>541.6666666666666</x:v>
      </x:c>
      <x:c r="C6" s="159" t="n">
        <x:f>'Retirement Planner'!C21/12</x:f>
        <x:v>216.66666666666666</x:v>
      </x:c>
      <x:c r="D6" s="159" t="n">
        <x:f>'Retirement Planner'!C22/12</x:f>
        <x:v>0</x:v>
      </x:c>
      <x:c r="E6" s="159" t="n">
        <x:f>SUM(B6:D6)</x:f>
        <x:v>758.3333333333333</x:v>
      </x:c>
      <x:c r="F6" s="159" t="n">
        <x:f>SUM($E$5:E6)</x:f>
        <x:v>1516.6666666666665</x:v>
      </x:c>
    </x:row>
    <x:row r="7">
      <x:c r="A7" s="32" t="str">
        <x:v>March</x:v>
      </x:c>
      <x:c r="B7" s="159" t="n">
        <x:f>'Retirement Planner'!C20/12</x:f>
        <x:v>541.6666666666666</x:v>
      </x:c>
      <x:c r="C7" s="159" t="n">
        <x:f>'Retirement Planner'!C21/12</x:f>
        <x:v>216.66666666666666</x:v>
      </x:c>
      <x:c r="D7" s="159" t="n">
        <x:f>'Retirement Planner'!C22/12</x:f>
        <x:v>0</x:v>
      </x:c>
      <x:c r="E7" s="159" t="n">
        <x:f>SUM(B7:D7)</x:f>
        <x:v>758.3333333333333</x:v>
      </x:c>
      <x:c r="F7" s="159" t="n">
        <x:f>SUM($E$5:E7)</x:f>
        <x:v>2275</x:v>
      </x:c>
    </x:row>
    <x:row r="8">
      <x:c r="A8" s="32" t="str">
        <x:v>April</x:v>
      </x:c>
      <x:c r="B8" s="159" t="n">
        <x:f>'Retirement Planner'!C20/12</x:f>
        <x:v>541.6666666666666</x:v>
      </x:c>
      <x:c r="C8" s="159" t="n">
        <x:f>'Retirement Planner'!C21/12</x:f>
        <x:v>216.66666666666666</x:v>
      </x:c>
      <x:c r="D8" s="159" t="n">
        <x:f>'Retirement Planner'!C22/12</x:f>
        <x:v>0</x:v>
      </x:c>
      <x:c r="E8" s="159" t="n">
        <x:f>SUM(B8:D8)</x:f>
        <x:v>758.3333333333333</x:v>
      </x:c>
      <x:c r="F8" s="159" t="n">
        <x:f>SUM($E$5:E8)</x:f>
        <x:v>3033.333333333333</x:v>
      </x:c>
    </x:row>
    <x:row r="9">
      <x:c r="A9" s="32" t="str">
        <x:v>May</x:v>
      </x:c>
      <x:c r="B9" s="159" t="n">
        <x:f>'Retirement Planner'!C20/12</x:f>
        <x:v>541.6666666666666</x:v>
      </x:c>
      <x:c r="C9" s="159" t="n">
        <x:f>'Retirement Planner'!C21/12</x:f>
        <x:v>216.66666666666666</x:v>
      </x:c>
      <x:c r="D9" s="159" t="n">
        <x:f>'Retirement Planner'!C22/12</x:f>
        <x:v>0</x:v>
      </x:c>
      <x:c r="E9" s="159" t="n">
        <x:f>SUM(B9:D9)</x:f>
        <x:v>758.3333333333333</x:v>
      </x:c>
      <x:c r="F9" s="159" t="n">
        <x:f>SUM($E$5:E9)</x:f>
        <x:v>3791.666666666666</x:v>
      </x:c>
    </x:row>
    <x:row r="10">
      <x:c r="A10" s="32" t="str">
        <x:v>June</x:v>
      </x:c>
      <x:c r="B10" s="159" t="n">
        <x:f>'Retirement Planner'!C20/12</x:f>
        <x:v>541.6666666666666</x:v>
      </x:c>
      <x:c r="C10" s="159" t="n">
        <x:f>'Retirement Planner'!C21/12</x:f>
        <x:v>216.66666666666666</x:v>
      </x:c>
      <x:c r="D10" s="159" t="n">
        <x:f>'Retirement Planner'!C22/12</x:f>
        <x:v>0</x:v>
      </x:c>
      <x:c r="E10" s="159" t="n">
        <x:f>SUM(B10:D10)</x:f>
        <x:v>758.3333333333333</x:v>
      </x:c>
      <x:c r="F10" s="159" t="n">
        <x:f>SUM($E$5:E10)</x:f>
        <x:v>4549.999999999999</x:v>
      </x:c>
    </x:row>
    <x:row r="11">
      <x:c r="A11" s="32" t="str">
        <x:v>July</x:v>
      </x:c>
      <x:c r="B11" s="159" t="n">
        <x:f>'Retirement Planner'!C20/12</x:f>
        <x:v>541.6666666666666</x:v>
      </x:c>
      <x:c r="C11" s="159" t="n">
        <x:f>'Retirement Planner'!C21/12</x:f>
        <x:v>216.66666666666666</x:v>
      </x:c>
      <x:c r="D11" s="159" t="n">
        <x:f>'Retirement Planner'!C22/12</x:f>
        <x:v>0</x:v>
      </x:c>
      <x:c r="E11" s="159" t="n">
        <x:f>SUM(B11:D11)</x:f>
        <x:v>758.3333333333333</x:v>
      </x:c>
      <x:c r="F11" s="159" t="n">
        <x:f>SUM($E$5:E11)</x:f>
        <x:v>5308.333333333332</x:v>
      </x:c>
    </x:row>
    <x:row r="12">
      <x:c r="A12" s="32" t="str">
        <x:v>August</x:v>
      </x:c>
      <x:c r="B12" s="159" t="n">
        <x:f>'Retirement Planner'!C20/12</x:f>
        <x:v>541.6666666666666</x:v>
      </x:c>
      <x:c r="C12" s="159" t="n">
        <x:f>'Retirement Planner'!C21/12</x:f>
        <x:v>216.66666666666666</x:v>
      </x:c>
      <x:c r="D12" s="159" t="n">
        <x:f>'Retirement Planner'!C22/12</x:f>
        <x:v>0</x:v>
      </x:c>
      <x:c r="E12" s="159" t="n">
        <x:f>SUM(B12:D12)</x:f>
        <x:v>758.3333333333333</x:v>
      </x:c>
      <x:c r="F12" s="159" t="n">
        <x:f>SUM($E$5:E12)</x:f>
        <x:v>6066.666666666665</x:v>
      </x:c>
    </x:row>
    <x:row r="13">
      <x:c r="A13" s="32" t="str">
        <x:v>September</x:v>
      </x:c>
      <x:c r="B13" s="159" t="n">
        <x:f>'Retirement Planner'!C20/12</x:f>
        <x:v>541.6666666666666</x:v>
      </x:c>
      <x:c r="C13" s="159" t="n">
        <x:f>'Retirement Planner'!C21/12</x:f>
        <x:v>216.66666666666666</x:v>
      </x:c>
      <x:c r="D13" s="159" t="n">
        <x:f>'Retirement Planner'!C22/12</x:f>
        <x:v>0</x:v>
      </x:c>
      <x:c r="E13" s="159" t="n">
        <x:f>SUM(B13:D13)</x:f>
        <x:v>758.3333333333333</x:v>
      </x:c>
      <x:c r="F13" s="159" t="n">
        <x:f>SUM($E$5:E13)</x:f>
        <x:v>6824.999999999998</x:v>
      </x:c>
    </x:row>
    <x:row r="14">
      <x:c r="A14" s="32" t="str">
        <x:v>October</x:v>
      </x:c>
      <x:c r="B14" s="159" t="n">
        <x:f>'Retirement Planner'!C20/12</x:f>
        <x:v>541.6666666666666</x:v>
      </x:c>
      <x:c r="C14" s="159" t="n">
        <x:f>'Retirement Planner'!C21/12</x:f>
        <x:v>216.66666666666666</x:v>
      </x:c>
      <x:c r="D14" s="159" t="n">
        <x:f>'Retirement Planner'!C22/12</x:f>
        <x:v>0</x:v>
      </x:c>
      <x:c r="E14" s="159" t="n">
        <x:f>SUM(B14:D14)</x:f>
        <x:v>758.3333333333333</x:v>
      </x:c>
      <x:c r="F14" s="159" t="n">
        <x:f>SUM($E$5:E14)</x:f>
        <x:v>7583.333333333331</x:v>
      </x:c>
    </x:row>
    <x:row r="15">
      <x:c r="A15" s="32" t="str">
        <x:v>November</x:v>
      </x:c>
      <x:c r="B15" s="159" t="n">
        <x:f>'Retirement Planner'!C20/12</x:f>
        <x:v>541.6666666666666</x:v>
      </x:c>
      <x:c r="C15" s="159" t="n">
        <x:f>'Retirement Planner'!C21/12</x:f>
        <x:v>216.66666666666666</x:v>
      </x:c>
      <x:c r="D15" s="159" t="n">
        <x:f>'Retirement Planner'!C22/12</x:f>
        <x:v>0</x:v>
      </x:c>
      <x:c r="E15" s="159" t="n">
        <x:f>SUM(B15:D15)</x:f>
        <x:v>758.3333333333333</x:v>
      </x:c>
      <x:c r="F15" s="159" t="n">
        <x:f>SUM($E$5:E15)</x:f>
        <x:v>8341.666666666664</x:v>
      </x:c>
    </x:row>
    <x:row r="16">
      <x:c r="A16" s="32" t="str">
        <x:v>December</x:v>
      </x:c>
      <x:c r="B16" s="159" t="n">
        <x:f>'Retirement Planner'!C20/12</x:f>
        <x:v>541.6666666666666</x:v>
      </x:c>
      <x:c r="C16" s="159" t="n">
        <x:f>'Retirement Planner'!C21/12</x:f>
        <x:v>216.66666666666666</x:v>
      </x:c>
      <x:c r="D16" s="159" t="n">
        <x:f>'Retirement Planner'!C22/12</x:f>
        <x:v>0</x:v>
      </x:c>
      <x:c r="E16" s="159" t="n">
        <x:f>SUM(B16:D16)</x:f>
        <x:v>758.3333333333333</x:v>
      </x:c>
      <x:c r="F16" s="159" t="n">
        <x:f>SUM($E$5:E16)</x:f>
        <x:v>9099.999999999998</x:v>
      </x:c>
    </x:row>
    <x:row r="17">
      <x:c r="A17" s="32"/>
      <x:c r="B17" s="32"/>
      <x:c r="C17" s="32"/>
      <x:c r="D17" s="32"/>
      <x:c r="E17" s="32"/>
      <x:c r="F17" s="32"/>
    </x:row>
    <x:row r="18">
      <x:c r="A18" s="12" t="str">
        <x:v>Paycheck View</x:v>
      </x:c>
      <x:c r="B18" s="12" t="str">
        <x:v>Value</x:v>
      </x:c>
      <x:c r="C18" s="12" t="str">
        <x:v>Notes</x:v>
      </x:c>
      <x:c r="D18" s="32"/>
      <x:c r="E18" s="32"/>
      <x:c r="F18" s="32"/>
    </x:row>
    <x:row r="19">
      <x:c r="A19" s="160" t="str">
        <x:v>Paychecks per year</x:v>
      </x:c>
      <x:c r="B19" s="32" t="n">
        <x:f>'Retirement Planner'!D7</x:f>
        <x:v>26</x:v>
      </x:c>
      <x:c r="C19" s="161" t="str">
        <x:v>Based on selected pay frequency</x:v>
      </x:c>
      <x:c r="D19" s="32"/>
      <x:c r="E19" s="32"/>
      <x:c r="F19" s="32"/>
    </x:row>
    <x:row r="20">
      <x:c r="A20" s="160" t="str">
        <x:v>Current employee $ / paycheck</x:v>
      </x:c>
      <x:c r="B20" s="159" t="n">
        <x:f>'Retirement Planner'!B25</x:f>
        <x:v>150</x:v>
      </x:c>
      <x:c r="C20" s="161" t="str">
        <x:v>Estimated</x:v>
      </x:c>
      <x:c r="D20" s="32"/>
      <x:c r="E20" s="32"/>
      <x:c r="F20" s="32"/>
    </x:row>
    <x:row r="21">
      <x:c r="A21" s="160" t="str">
        <x:v>Target employee $ / paycheck</x:v>
      </x:c>
      <x:c r="B21" s="159" t="n">
        <x:f>'Retirement Planner'!C25</x:f>
        <x:v>250</x:v>
      </x:c>
      <x:c r="C21" s="161" t="str">
        <x:v>Estimated</x:v>
      </x:c>
      <x:c r="D21" s="32"/>
      <x:c r="E21" s="32"/>
      <x:c r="F21" s="32"/>
    </x:row>
    <x:row r="22">
      <x:c r="A22" s="160" t="str">
        <x:v>Increase needed / paycheck</x:v>
      </x:c>
      <x:c r="B22" s="159" t="n">
        <x:f>'Retirement Planner'!D25</x:f>
        <x:v>100</x:v>
      </x:c>
      <x:c r="C22" s="161" t="str">
        <x:v>Target minus current</x:v>
      </x:c>
      <x:c r="D22" s="32"/>
      <x:c r="E22" s="32"/>
      <x:c r="F22" s="32"/>
    </x:row>
    <x:row r="23">
      <x:c r="A23" s="160" t="str">
        <x:v>Target annual employee contribution</x:v>
      </x:c>
      <x:c r="B23" s="159" t="n">
        <x:f>'Retirement Planner'!C20</x:f>
        <x:v>6500</x:v>
      </x:c>
      <x:c r="C23" s="161" t="str">
        <x:v>Capped by applicable employee limit</x:v>
      </x:c>
      <x:c r="D23" s="32"/>
      <x:c r="E23" s="32"/>
      <x:c r="F23" s="32"/>
    </x:row>
  </x:sheetData>
  <x:mergeCells>
    <x:mergeCell ref="A1:F1"/>
    <x:mergeCell ref="A2:F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8" hidden="0" customWidth="1"/>
    <x:col min="3" max="3" width="18" hidden="0" customWidth="1"/>
    <x:col min="4" max="4" width="18" hidden="0" customWidth="1"/>
    <x:col min="5" max="5" width="35" hidden="0" customWidth="1"/>
    <x:col min="6" max="6" width="44" hidden="0" customWidth="1"/>
  </x:cols>
  <x:sheetData>
    <x:row r="1" ht="30" customHeight="1">
      <x:c r="A1" s="50" t="str">
        <x:v>2026 U.S. Retirement Contribution Limits</x:v>
      </x:c>
      <x:c r="B1" s="50"/>
      <x:c r="C1" s="50"/>
      <x:c r="D1" s="50"/>
      <x:c r="E1" s="50"/>
      <x:c r="F1" s="50"/>
    </x:row>
    <x:row r="2">
      <x:c r="A2" s="51"/>
      <x:c r="B2" s="51"/>
      <x:c r="C2" s="51"/>
      <x:c r="D2" s="51"/>
      <x:c r="E2" s="51"/>
      <x:c r="F2" s="51"/>
    </x:row>
    <x:row r="3">
      <x:c r="A3" s="13" t="str">
        <x:v>Plan Type</x:v>
      </x:c>
      <x:c r="B3" s="13" t="str">
        <x:v>Base Employee Limit</x:v>
      </x:c>
      <x:c r="C3" s="13" t="str">
        <x:v>Age 50+ Catch-Up</x:v>
      </x:c>
      <x:c r="D3" s="13" t="str">
        <x:v>Age 60–63 Catch-Up</x:v>
      </x:c>
      <x:c r="E3" s="13" t="str">
        <x:v>Source</x:v>
      </x:c>
      <x:c r="F3" s="13" t="str">
        <x:v>Notes</x:v>
      </x:c>
    </x:row>
    <x:row r="4">
      <x:c r="A4" s="52" t="str">
        <x:v>401(k)</x:v>
      </x:c>
      <x:c r="B4" s="53" t="n">
        <x:v>24500</x:v>
      </x:c>
      <x:c r="C4" s="53" t="n">
        <x:v>8000</x:v>
      </x:c>
      <x:c r="D4" s="53" t="n">
        <x:v>11250</x:v>
      </x:c>
      <x:c r="E4" s="54" t="str">
        <x:v>https://www.irs.gov/retirement-plans/cola-increases-for-dollar-limitations-on-benefits-and-contributions</x:v>
      </x:c>
      <x:c r="F4" s="55" t="str">
        <x:v>Employee elective deferral limit; plan terms may be lower.</x:v>
      </x:c>
    </x:row>
    <x:row r="5">
      <x:c r="A5" s="52" t="str">
        <x:v>403(b)</x:v>
      </x:c>
      <x:c r="B5" s="53" t="n">
        <x:v>24500</x:v>
      </x:c>
      <x:c r="C5" s="53" t="n">
        <x:v>8000</x:v>
      </x:c>
      <x:c r="D5" s="53" t="n">
        <x:v>11250</x:v>
      </x:c>
      <x:c r="E5" s="54" t="str">
        <x:v>https://www.irs.gov/retirement-plans/cola-increases-for-dollar-limitations-on-benefits-and-contributions</x:v>
      </x:c>
      <x:c r="F5" s="55" t="str">
        <x:v>General elective deferral limit; special 15-year rule not modeled.</x:v>
      </x:c>
    </x:row>
    <x:row r="6">
      <x:c r="A6" s="52" t="str">
        <x:v>457(b)</x:v>
      </x:c>
      <x:c r="B6" s="53" t="n">
        <x:v>24500</x:v>
      </x:c>
      <x:c r="C6" s="53" t="n">
        <x:v>8000</x:v>
      </x:c>
      <x:c r="D6" s="53" t="n">
        <x:v>11250</x:v>
      </x:c>
      <x:c r="E6" s="54" t="str">
        <x:v>https://www.irs.gov/retirement-plans/cola-increases-for-dollar-limitations-on-benefits-and-contributions</x:v>
      </x:c>
      <x:c r="F6" s="55" t="str">
        <x:v>Governmental-plan catch-up rules can differ; verify plan terms.</x:v>
      </x:c>
    </x:row>
    <x:row r="7">
      <x:c r="A7" s="52" t="str">
        <x:v>Traditional IRA</x:v>
      </x:c>
      <x:c r="B7" s="53" t="n">
        <x:v>7500</x:v>
      </x:c>
      <x:c r="C7" s="53" t="n">
        <x:v>1100</x:v>
      </x:c>
      <x:c r="D7" s="53" t="n">
        <x:v>1100</x:v>
      </x:c>
      <x:c r="E7" s="54" t="str">
        <x:v>https://www.irs.gov/retirement-plans/plan-participant-employee/retirement-topics-ira-contribution-limits</x:v>
      </x:c>
      <x:c r="F7" s="55" t="str">
        <x:v>Deductibility depends on income and workplace-plan coverage.</x:v>
      </x:c>
    </x:row>
    <x:row r="8">
      <x:c r="A8" s="52" t="str">
        <x:v>Roth IRA</x:v>
      </x:c>
      <x:c r="B8" s="53" t="n">
        <x:v>7500</x:v>
      </x:c>
      <x:c r="C8" s="53" t="n">
        <x:v>1100</x:v>
      </x:c>
      <x:c r="D8" s="53" t="n">
        <x:v>1100</x:v>
      </x:c>
      <x:c r="E8" s="54" t="str">
        <x:v>https://www.irs.gov/retirement-plans/plan-participant-employee/retirement-topics-ira-contribution-limits</x:v>
      </x:c>
      <x:c r="F8" s="55" t="str">
        <x:v>Eligibility and contribution amount can be limited by income.</x:v>
      </x:c>
    </x:row>
    <x:row r="9">
      <x:c r="A9" s="52" t="str">
        <x:v>SIMPLE IRA</x:v>
      </x:c>
      <x:c r="B9" s="53" t="n">
        <x:v>17000</x:v>
      </x:c>
      <x:c r="C9" s="53" t="n">
        <x:v>4000</x:v>
      </x:c>
      <x:c r="D9" s="53" t="n">
        <x:v>5250</x:v>
      </x:c>
      <x:c r="E9" s="54" t="str">
        <x:v>https://www.irs.gov/retirement-plans/cola-increases-for-dollar-limitations-on-benefits-and-contributions</x:v>
      </x:c>
      <x:c r="F9" s="55" t="str">
        <x:v>Employer plan terms apply.</x:v>
      </x:c>
    </x:row>
    <x:row r="10">
      <x:c r="A10" s="51"/>
      <x:c r="B10" s="51"/>
      <x:c r="C10" s="51"/>
      <x:c r="D10" s="51"/>
      <x:c r="E10" s="51"/>
      <x:c r="F10" s="51"/>
    </x:row>
    <x:row r="11">
      <x:c r="A11" s="56" t="str">
        <x:v>Important</x:v>
      </x:c>
      <x:c r="B11" s="56" t="str"/>
      <x:c r="C11" s="56" t="str"/>
      <x:c r="D11" s="56" t="str"/>
      <x:c r="E11" s="56" t="str"/>
      <x:c r="F11" s="56" t="str"/>
    </x:row>
    <x:row r="12">
      <x:c r="A12" s="42" t="str">
        <x:v>These are 2026 federal limits used as planning assumptions. Your plan may impose lower limits, and tax eligibility rules may apply.</x:v>
      </x:c>
      <x:c r="B12" s="42" t="str"/>
      <x:c r="C12" s="42" t="str"/>
      <x:c r="D12" s="42" t="str"/>
      <x:c r="E12" s="42" t="str"/>
      <x:c r="F12" s="42" t="str"/>
    </x:row>
    <x:row r="13">
      <x:c r="A13" s="42" t="str">
        <x:v>Update this sheet when annual IRS limits change. The main planner references these cells automatically.</x:v>
      </x:c>
      <x:c r="B13" s="42" t="str"/>
      <x:c r="C13" s="42" t="str"/>
      <x:c r="D13" s="42" t="str"/>
      <x:c r="E13" s="42" t="str"/>
      <x:c r="F13" s="42" t="str"/>
    </x:row>
  </x:sheetData>
  <x:mergeCells>
    <x:mergeCell ref="A1:F1"/>
    <x:mergeCell ref="A11:F11"/>
    <x:mergeCell ref="A12:F12"/>
    <x:mergeCell ref="A13:F1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8" hidden="0" customWidth="1"/>
    <x:col min="3" max="3" width="40" hidden="0" customWidth="1"/>
    <x:col min="4" max="4" width="22" hidden="0" customWidth="1"/>
    <x:col min="5" max="5" width="34" hidden="0" customWidth="1"/>
  </x:cols>
  <x:sheetData>
    <x:row r="1">
      <x:c r="A1" s="3" t="str">
        <x:v>Retirement Contribution Planner — Instructions</x:v>
      </x:c>
      <x:c r="B1" s="3"/>
      <x:c r="C1" s="3"/>
      <x:c r="D1" s="3"/>
      <x:c r="E1" s="3"/>
    </x:row>
    <x:row r="3">
      <x:c r="A3" s="11" t="str">
        <x:v>Step</x:v>
      </x:c>
      <x:c r="B3" s="11" t="str">
        <x:v>What to Enter</x:v>
      </x:c>
      <x:c r="C3" s="11" t="str">
        <x:v>Why It Matters</x:v>
      </x:c>
      <x:c r="D3" s="11" t="str">
        <x:v>Where</x:v>
      </x:c>
      <x:c r="E3" s="11" t="str">
        <x:v>Tip</x:v>
      </x:c>
    </x:row>
    <x:row r="4">
      <x:c r="A4" s="168" t="n">
        <x:v>1</x:v>
      </x:c>
      <x:c r="B4" s="32" t="str">
        <x:v>Age</x:v>
      </x:c>
      <x:c r="C4" s="32" t="str">
        <x:v>Determines whether catch-up contribution limits may apply.</x:v>
      </x:c>
      <x:c r="D4" s="32" t="str">
        <x:v>Retirement Planner</x:v>
      </x:c>
      <x:c r="E4" s="32" t="str">
        <x:v>Use age at year-end.</x:v>
      </x:c>
    </x:row>
    <x:row r="5">
      <x:c r="A5" s="168" t="n">
        <x:v>2</x:v>
      </x:c>
      <x:c r="B5" s="32" t="str">
        <x:v>Annual gross income</x:v>
      </x:c>
      <x:c r="C5" s="32" t="str">
        <x:v>Converts contribution percentages into annual dollar targets.</x:v>
      </x:c>
      <x:c r="D5" s="32" t="str">
        <x:v>Retirement Planner</x:v>
      </x:c>
      <x:c r="E5" s="32" t="str">
        <x:v>Use expected gross pay for the year.</x:v>
      </x:c>
    </x:row>
    <x:row r="6">
      <x:c r="A6" s="168" t="n">
        <x:v>3</x:v>
      </x:c>
      <x:c r="B6" s="32" t="str">
        <x:v>Pay frequency</x:v>
      </x:c>
      <x:c r="C6" s="32" t="str">
        <x:v>Calculates the contribution needed per paycheck.</x:v>
      </x:c>
      <x:c r="D6" s="32" t="str">
        <x:v>Retirement Planner</x:v>
      </x:c>
      <x:c r="E6" s="32" t="str">
        <x:v>Choose your normal payroll schedule.</x:v>
      </x:c>
    </x:row>
    <x:row r="7">
      <x:c r="A7" s="168" t="n">
        <x:v>4</x:v>
      </x:c>
      <x:c r="B7" s="32" t="str">
        <x:v>Plan type</x:v>
      </x:c>
      <x:c r="C7" s="32" t="str">
        <x:v>Selects the applicable 2026 employee contribution limit.</x:v>
      </x:c>
      <x:c r="D7" s="32" t="str">
        <x:v>Retirement Planner</x:v>
      </x:c>
      <x:c r="E7" s="32" t="str">
        <x:v>Check your employer plan documents.</x:v>
      </x:c>
    </x:row>
    <x:row r="8">
      <x:c r="A8" s="168" t="n">
        <x:v>5</x:v>
      </x:c>
      <x:c r="B8" s="32" t="str">
        <x:v>Current + target rates</x:v>
      </x:c>
      <x:c r="C8" s="32" t="str">
        <x:v>Shows the contribution increase needed to reach your target.</x:v>
      </x:c>
      <x:c r="D8" s="32" t="str">
        <x:v>Retirement Planner</x:v>
      </x:c>
      <x:c r="E8" s="32" t="str">
        <x:v>Choose a target you can sustain.</x:v>
      </x:c>
    </x:row>
    <x:row r="9">
      <x:c r="A9" s="168" t="n">
        <x:v>6</x:v>
      </x:c>
      <x:c r="B9" s="32" t="str">
        <x:v>Employer match</x:v>
      </x:c>
      <x:c r="C9" s="32" t="str">
        <x:v>Estimates employer contributions and flags whether you reach the full-match threshold.</x:v>
      </x:c>
      <x:c r="D9" s="32" t="str">
        <x:v>Retirement Planner</x:v>
      </x:c>
      <x:c r="E9" s="32" t="str">
        <x:v>Enter match as a % of annual income.</x:v>
      </x:c>
    </x:row>
    <x:row r="10">
      <x:c r="A10" s="168" t="n">
        <x:v>7</x:v>
      </x:c>
      <x:c r="B10" s="32" t="str">
        <x:v>Other contributions</x:v>
      </x:c>
      <x:c r="C10" s="32" t="str">
        <x:v>Adds IRA or other retirement savings to total funding.</x:v>
      </x:c>
      <x:c r="D10" s="32" t="str">
        <x:v>Retirement Planner</x:v>
      </x:c>
      <x:c r="E10" s="32" t="str">
        <x:v>Avoid double-counting amounts already included.</x:v>
      </x:c>
    </x:row>
    <x:row r="11">
      <x:c r="A11" s="168" t="n">
        <x:v>8</x:v>
      </x:c>
      <x:c r="B11" s="32" t="str">
        <x:v>Already contributed</x:v>
      </x:c>
      <x:c r="C11" s="32" t="str">
        <x:v>Helps estimate remaining employee contribution room for the year.</x:v>
      </x:c>
      <x:c r="D11" s="32" t="str">
        <x:v>Retirement Planner</x:v>
      </x:c>
      <x:c r="E11" s="32" t="str">
        <x:v>Use year-to-date employee contributions.</x:v>
      </x:c>
    </x:row>
    <x:row r="13">
      <x:c r="A13" s="29" t="str">
        <x:v>Important limitations</x:v>
      </x:c>
      <x:c r="B13" s="29"/>
      <x:c r="C13" s="29"/>
      <x:c r="D13" s="29"/>
      <x:c r="E13" s="29"/>
    </x:row>
    <x:row r="14">
      <x:c r="A14" s="173" t="str">
        <x:v>This workbook is educational and does not determine tax eligibility, investment suitability, or legal compliance. Roth IRA income phaseouts, special 403(b) catch-up rules, governmental 457(b) special catch-up rules, highly compensated employee restrictions, and plan-specific limits are not fully modeled. Verify current IRS guidance and your plan documents before making contributions.</x:v>
      </x:c>
      <x:c r="B14" s="173"/>
      <x:c r="C14" s="173"/>
      <x:c r="D14" s="173"/>
      <x:c r="E14" s="173"/>
    </x:row>
    <x:row r="15">
      <x:c r="A15" s="173"/>
      <x:c r="B15" s="173"/>
      <x:c r="C15" s="173"/>
      <x:c r="D15" s="173"/>
      <x:c r="E15" s="173"/>
    </x:row>
    <x:row r="16">
      <x:c r="A16" s="173"/>
      <x:c r="B16" s="173"/>
      <x:c r="C16" s="173"/>
      <x:c r="D16" s="173"/>
      <x:c r="E16" s="173"/>
    </x:row>
    <x:row r="17">
      <x:c r="A17" s="173"/>
      <x:c r="B17" s="173"/>
      <x:c r="C17" s="173"/>
      <x:c r="D17" s="173"/>
      <x:c r="E17" s="173"/>
    </x:row>
    <x:row r="18">
      <x:c r="A18" s="173"/>
      <x:c r="B18" s="173"/>
      <x:c r="C18" s="173"/>
      <x:c r="D18" s="173"/>
      <x:c r="E18" s="173"/>
    </x:row>
  </x:sheetData>
  <x:mergeCells>
    <x:mergeCell ref="A1:E1"/>
    <x:mergeCell ref="A13:E13"/>
    <x:mergeCell ref="A14:E18"/>
  </x:mergeCells>
  <x:pageMargins left="0.7" right="0.7" top="0.75" bottom="0.75" header="0.3" footer="0.3"/>
</x:worksheet>
</file>