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03f4222573a44d3" /></Relationships>
</file>

<file path=xl/workbook.xml><?xml version="1.0" encoding="utf-8"?>
<x:workbook xmlns:x="http://schemas.openxmlformats.org/spreadsheetml/2006/main">
  <x:sheets>
    <x:sheet xmlns:r="http://schemas.openxmlformats.org/officeDocument/2006/relationships" name="Investing Readiness" sheetId="1" r:id="Refd77801a6154828"/>
    <x:sheet xmlns:r="http://schemas.openxmlformats.org/officeDocument/2006/relationships" name="Readiness Action Plan" sheetId="2" r:id="R38495bb934a64d13"/>
    <x:sheet xmlns:r="http://schemas.openxmlformats.org/officeDocument/2006/relationships" name="Core Concepts" sheetId="3" r:id="R3ad8596068b1490f"/>
    <x:sheet xmlns:r="http://schemas.openxmlformats.org/officeDocument/2006/relationships" name="How to Use" sheetId="4" r:id="R6d03743a06424972"/>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Red]($#,##0.00);-"/>
    <x:numFmt numFmtId="201" formatCode="mmm d, yyyy"/>
    <x:numFmt numFmtId="202" formatCode="0.0%"/>
    <x:numFmt numFmtId="203" formatCode="0.0"/>
  </x:numFmts>
  <x:fonts count="12">
    <x:font>
      <x:sz val="11"/>
      <x:name val="Carlito"/>
    </x:font>
    <x:font>
      <x:b/>
      <x:sz val="22"/>
      <x:color rgb="FFFFFFFF"/>
      <x:name val="Carlito"/>
    </x:font>
    <x:font>
      <x:i/>
      <x:sz val="10"/>
      <x:color rgb="FF40534D"/>
      <x:name val="Carlito"/>
    </x:font>
    <x:font>
      <x:b/>
      <x:sz val="11"/>
      <x:color rgb="FFFFFFFF"/>
      <x:name val="Carlito"/>
    </x:font>
    <x:font>
      <x:b/>
      <x:sz val="11"/>
      <x:color rgb="FF123F35"/>
      <x:name val="Carlito"/>
    </x:font>
    <x:font>
      <x:sz val="11"/>
      <x:color rgb="FF0000FF"/>
      <x:name val="Carlito"/>
    </x:font>
    <x:font>
      <x:i/>
      <x:sz val="9"/>
      <x:color rgb="FF40534D"/>
      <x:name val="Carlito"/>
    </x:font>
    <x:font>
      <x:b/>
      <x:sz val="20"/>
      <x:color rgb="FFFFFFFF"/>
      <x:name val="Carlito"/>
    </x:font>
    <x:font>
      <x:i/>
      <x:sz val="11"/>
      <x:color rgb="FF40534D"/>
      <x:name val="Carlito"/>
    </x:font>
    <x:font>
      <x:sz val="11"/>
      <x:color rgb="FF008000"/>
      <x:name val="Carlito"/>
    </x:font>
    <x:font>
      <x:b/>
      <x:sz val="11"/>
      <x:color rgb="FF000000"/>
      <x:name val="Carlito"/>
    </x:font>
    <x:font>
      <x:sz val="11"/>
      <x:color rgb="FF40534D"/>
      <x:name val="Carlito"/>
    </x:font>
  </x:fonts>
  <x:fills count="8">
    <x:fill>
      <x:patternFill patternType="none"/>
    </x:fill>
    <x:fill>
      <x:patternFill patternType="gray125"/>
    </x:fill>
    <x:fill>
      <x:patternFill patternType="solid">
        <x:fgColor rgb="FF123F35"/>
      </x:patternFill>
    </x:fill>
    <x:fill>
      <x:patternFill patternType="solid">
        <x:fgColor rgb="FFDDEFE8"/>
      </x:patternFill>
    </x:fill>
    <x:fill>
      <x:patternFill patternType="solid">
        <x:fgColor rgb="FF0F766E"/>
      </x:patternFill>
    </x:fill>
    <x:fill>
      <x:patternFill patternType="solid">
        <x:fgColor rgb="FFEEF2EF"/>
      </x:patternFill>
    </x:fill>
    <x:fill>
      <x:patternFill patternType="solid">
        <x:fgColor rgb="FFFFF9D9"/>
      </x:patternFill>
    </x:fill>
    <x:fill>
      <x:patternFill patternType="solid">
        <x:fgColor rgb="FFF8FAF7"/>
      </x:patternFill>
    </x:fill>
  </x:fills>
  <x:borders count="28">
    <x:border/>
    <x:border/>
    <x:border>
      <x:top style="thin">
        <x:color rgb="FFDDEFE8"/>
      </x:top>
    </x:border>
    <x:border>
      <x:top style="thin">
        <x:color rgb="FFDDEFE8"/>
      </x:top>
    </x:border>
    <x:border>
      <x:left style="hair">
        <x:color rgb="FFD7E0DC"/>
      </x:left>
      <x:top style="hair">
        <x:color rgb="FFD7E0DC"/>
      </x:top>
    </x:border>
    <x:border>
      <x:top style="hair">
        <x:color rgb="FFD7E0DC"/>
      </x:top>
    </x:border>
    <x:border>
      <x:right style="hair">
        <x:color rgb="FFD7E0DC"/>
      </x:right>
      <x:top style="hair">
        <x:color rgb="FFD7E0DC"/>
      </x:top>
    </x:border>
    <x:border>
      <x:left style="hair">
        <x:color rgb="FFD7E0DC"/>
      </x:left>
    </x:border>
    <x:border>
      <x:right style="hair">
        <x:color rgb="FFD7E0DC"/>
      </x:right>
    </x:border>
    <x:border>
      <x:left style="hair">
        <x:color rgb="FFD7E0DC"/>
      </x:left>
      <x:bottom style="hair">
        <x:color rgb="FFD7E0DC"/>
      </x:bottom>
    </x:border>
    <x:border>
      <x:bottom style="hair">
        <x:color rgb="FFD7E0DC"/>
      </x:bottom>
    </x:border>
    <x:border>
      <x:right style="hair">
        <x:color rgb="FFD7E0DC"/>
      </x:right>
      <x:bottom style="hair">
        <x:color rgb="FFD7E0DC"/>
      </x:bottom>
    </x:border>
    <x:border>
      <x:left style="hair">
        <x:color rgb="FFD7E0DC"/>
      </x:left>
      <x:top style="hair">
        <x:color rgb="FFD7E0DC"/>
      </x:top>
    </x:border>
    <x:border>
      <x:top style="hair">
        <x:color rgb="FFD7E0DC"/>
      </x:top>
    </x:border>
    <x:border>
      <x:right style="hair">
        <x:color rgb="FFD7E0DC"/>
      </x:right>
      <x:top style="hair">
        <x:color rgb="FFD7E0DC"/>
      </x:top>
    </x:border>
    <x:border>
      <x:left style="hair">
        <x:color rgb="FFD7E0DC"/>
      </x:left>
    </x:border>
    <x:border>
      <x:right style="hair">
        <x:color rgb="FFD7E0DC"/>
      </x:right>
    </x:border>
    <x:border>
      <x:left style="hair">
        <x:color rgb="FFD7E0DC"/>
      </x:left>
      <x:bottom style="hair">
        <x:color rgb="FFD7E0DC"/>
      </x:bottom>
    </x:border>
    <x:border>
      <x:bottom style="hair">
        <x:color rgb="FFD7E0DC"/>
      </x:bottom>
    </x:border>
    <x:border>
      <x:right style="hair">
        <x:color rgb="FFD7E0DC"/>
      </x:right>
      <x:bottom style="hair">
        <x:color rgb="FFD7E0DC"/>
      </x:bottom>
    </x:border>
    <x:border>
      <x:top style="thin">
        <x:color rgb="FF123F35"/>
      </x:top>
    </x:border>
    <x:border>
      <x:top style="thin">
        <x:color rgb="FF123F35"/>
      </x:top>
    </x:border>
    <x:border>
      <x:left style="hair">
        <x:color rgb="FFD7E0DC"/>
      </x:left>
      <x:top style="thin">
        <x:color rgb="FF123F35"/>
      </x:top>
      <x:bottom style="hair">
        <x:color rgb="FFD7E0DC"/>
      </x:bottom>
    </x:border>
    <x:border>
      <x:top style="thin">
        <x:color rgb="FF123F35"/>
      </x:top>
      <x:bottom style="hair">
        <x:color rgb="FFD7E0DC"/>
      </x:bottom>
    </x:border>
    <x:border>
      <x:right style="hair">
        <x:color rgb="FFD7E0DC"/>
      </x:right>
      <x:top style="thin">
        <x:color rgb="FF123F35"/>
      </x:top>
      <x:bottom style="hair">
        <x:color rgb="FFD7E0DC"/>
      </x:bottom>
    </x:border>
    <x:border>
      <x:left style="hair">
        <x:color rgb="FFD7E0DC"/>
      </x:left>
      <x:top style="thin">
        <x:color rgb="FF123F35"/>
      </x:top>
      <x:bottom style="hair">
        <x:color rgb="FFD7E0DC"/>
      </x:bottom>
    </x:border>
    <x:border>
      <x:top style="thin">
        <x:color rgb="FF123F35"/>
      </x:top>
      <x:bottom style="hair">
        <x:color rgb="FFD7E0DC"/>
      </x:bottom>
    </x:border>
    <x:border>
      <x:right style="hair">
        <x:color rgb="FFD7E0DC"/>
      </x:right>
      <x:top style="thin">
        <x:color rgb="FF123F35"/>
      </x:top>
      <x:bottom style="hair">
        <x:color rgb="FFD7E0DC"/>
      </x:bottom>
    </x:border>
  </x:borders>
  <x:cellStyleXfs count="1">
    <x:xf numFmtId="0" fontId="0" fillId="0" borderId="0"/>
  </x:cellStyleXfs>
  <x:cellXfs count="171">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horizont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horizontal="center" wrapText="1"/>
    </x:xf>
    <x:xf numFmtId="0" fontId="0" fillId="4" borderId="0" xfId="0" applyNumberFormat="1" applyFont="1" applyFill="1" applyBorder="1"/>
    <x:xf numFmtId="0" fontId="3" fillId="4" borderId="0" xfId="0" applyNumberFormat="1" applyFont="1" applyFill="1" applyBorder="1"/>
    <x:xf numFmtId="0" fontId="0" fillId="4" borderId="1" xfId="0" applyNumberFormat="1" applyFont="1" applyFill="1" applyBorder="1"/>
    <x:xf numFmtId="0" fontId="3" fillId="4" borderId="1" xfId="0" applyNumberFormat="1" applyFont="1" applyFill="1" applyBorder="1"/>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horizontal="center"/>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horizontal="center"/>
    </x:xf>
    <x:xf numFmtId="0" fontId="0" fillId="6" borderId="0" xfId="0" applyNumberFormat="1" applyFont="1" applyFill="1" applyBorder="1"/>
    <x:xf numFmtId="0" fontId="5" fillId="6" borderId="0" xfId="0" applyNumberFormat="1" applyFont="1" applyFill="1" applyBorder="1"/>
    <x:xf numFmtId="0" fontId="0" fillId="6" borderId="1" xfId="0" applyNumberFormat="1" applyFont="1" applyFill="1" applyBorder="1"/>
    <x:xf numFmtId="0" fontId="5" fillId="6" borderId="1" xfId="0" applyNumberFormat="1" applyFont="1" applyFill="1" applyBorder="1"/>
    <x:xf numFmtId="200" fontId="5" fillId="6" borderId="0" xfId="0" applyNumberFormat="1" applyFont="1" applyFill="1" applyBorder="1"/>
    <x:xf numFmtId="200" fontId="5" fillId="6" borderId="1" xfId="0" applyNumberFormat="1" applyFont="1" applyFill="1" applyBorder="1"/>
    <x:xf numFmtId="201" fontId="5" fillId="6" borderId="0" xfId="0" applyNumberFormat="1" applyFont="1" applyFill="1" applyBorder="1"/>
    <x:xf numFmtId="201" fontId="5" fillId="6" borderId="1"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horizontal="center" wrapText="1"/>
    </x:xf>
    <x:xf numFmtId="0" fontId="4" fillId="5" borderId="1" xfId="0" applyNumberFormat="1" applyFont="1" applyFill="1" applyBorder="1" applyAlignment="1">
      <x:alignment wrapText="1"/>
    </x:xf>
    <x:xf numFmtId="0" fontId="4" fillId="5" borderId="1" xfId="0" applyNumberFormat="1" applyFont="1" applyFill="1" applyBorder="1" applyAlignment="1">
      <x:alignment horizontal="center" wrapText="1"/>
    </x:xf>
    <x:xf numFmtId="0" fontId="3" fillId="2" borderId="0" xfId="0" applyNumberFormat="1" applyFont="1" applyFill="1" applyBorder="1"/>
    <x:xf numFmtId="0" fontId="3" fillId="2" borderId="1" xfId="0" applyNumberFormat="1" applyFont="1" applyFill="1" applyBorder="1"/>
    <x:xf numFmtId="0" fontId="4" fillId="5" borderId="0" xfId="0" applyNumberFormat="1" applyFont="1" applyFill="1" applyBorder="1" applyAlignment="1">
      <x:alignment horizontal="center" vertical="center" wrapText="1"/>
    </x:xf>
    <x:xf numFmtId="0" fontId="4" fillId="5" borderId="1" xfId="0" applyNumberFormat="1" applyFont="1" applyFill="1" applyBorder="1" applyAlignment="1">
      <x:alignment horizontal="center" vertical="center" wrapText="1"/>
    </x:xf>
    <x:xf numFmtId="202" fontId="0" fillId="0" borderId="0" xfId="0" applyNumberFormat="1" applyFont="1" applyFill="1" applyBorder="1"/>
    <x:xf numFmtId="202" fontId="0" fillId="0" borderId="1" xfId="0" applyNumberFormat="1" applyFont="1" applyFill="1" applyBorder="1"/>
    <x:xf numFmtId="203" fontId="0" fillId="0" borderId="0" xfId="0" applyNumberFormat="1" applyFont="1" applyFill="1" applyBorder="1"/>
    <x:xf numFmtId="203"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0" fontId="0" fillId="7" borderId="0" xfId="0" applyNumberFormat="1" applyFont="1" applyFill="1" applyBorder="1"/>
    <x:xf numFmtId="0" fontId="6" fillId="7" borderId="0" xfId="0" applyNumberFormat="1" applyFont="1" applyFill="1" applyBorder="1"/>
    <x:xf numFmtId="0" fontId="6" fillId="7" borderId="2" xfId="0" applyNumberFormat="1" applyFont="1" applyFill="1" applyBorder="1"/>
    <x:xf numFmtId="0" fontId="6" fillId="7" borderId="2" xfId="0" applyNumberFormat="1" applyFont="1" applyFill="1" applyBorder="1" applyAlignment="1">
      <x:alignment wrapText="1"/>
    </x:xf>
    <x:xf numFmtId="0" fontId="6" fillId="7" borderId="0" xfId="0" applyNumberFormat="1" applyFont="1" applyFill="1" applyBorder="1" applyAlignment="1">
      <x:alignment wrapText="1"/>
    </x:xf>
    <x:xf numFmtId="0" fontId="6" fillId="7" borderId="2" xfId="0" applyNumberFormat="1" applyFont="1" applyFill="1" applyBorder="1" applyAlignment="1">
      <x:alignment vertical="center" wrapText="1"/>
    </x:xf>
    <x:xf numFmtId="0" fontId="6" fillId="7" borderId="0" xfId="0" applyNumberFormat="1" applyFont="1" applyFill="1" applyBorder="1" applyAlignment="1">
      <x:alignment vertical="center" wrapText="1"/>
    </x:xf>
    <x:xf numFmtId="0" fontId="0" fillId="7" borderId="1" xfId="0" applyNumberFormat="1" applyFont="1" applyFill="1" applyBorder="1"/>
    <x:xf numFmtId="0" fontId="6" fillId="7" borderId="1" xfId="0" applyNumberFormat="1" applyFont="1" applyFill="1" applyBorder="1"/>
    <x:xf numFmtId="0" fontId="6" fillId="7" borderId="3" xfId="0" applyNumberFormat="1" applyFont="1" applyFill="1" applyBorder="1"/>
    <x:xf numFmtId="0" fontId="6" fillId="7" borderId="3" xfId="0" applyNumberFormat="1" applyFont="1" applyFill="1" applyBorder="1" applyAlignment="1">
      <x:alignment wrapText="1"/>
    </x:xf>
    <x:xf numFmtId="0" fontId="6" fillId="7" borderId="1" xfId="0" applyNumberFormat="1" applyFont="1" applyFill="1" applyBorder="1" applyAlignment="1">
      <x:alignment wrapText="1"/>
    </x:xf>
    <x:xf numFmtId="0" fontId="6" fillId="7" borderId="3" xfId="0" applyNumberFormat="1" applyFont="1" applyFill="1" applyBorder="1" applyAlignment="1">
      <x:alignment vertical="center" wrapText="1"/>
    </x:xf>
    <x:xf numFmtId="0" fontId="6" fillId="7" borderId="1" xfId="0" applyNumberFormat="1" applyFont="1" applyFill="1" applyBorder="1" applyAlignment="1">
      <x:alignment vertical="center" wrapText="1"/>
    </x:xf>
    <x:xf numFmtId="0" fontId="3" fillId="4" borderId="4" xfId="0" applyNumberFormat="1" applyFont="1" applyFill="1" applyBorder="1"/>
    <x:xf numFmtId="0" fontId="3" fillId="4" borderId="5" xfId="0" applyNumberFormat="1" applyFont="1" applyFill="1" applyBorder="1"/>
    <x:xf numFmtId="0" fontId="3" fillId="4" borderId="6" xfId="0" applyNumberFormat="1" applyFont="1" applyFill="1" applyBorder="1"/>
    <x:xf numFmtId="0" fontId="4" fillId="5" borderId="7" xfId="0" applyNumberFormat="1" applyFont="1" applyFill="1" applyBorder="1" applyAlignment="1">
      <x:alignment horizontal="center"/>
    </x:xf>
    <x:xf numFmtId="0" fontId="4" fillId="5" borderId="8" xfId="0" applyNumberFormat="1" applyFont="1" applyFill="1" applyBorder="1" applyAlignment="1">
      <x:alignment horizontal="center"/>
    </x:xf>
    <x:xf numFmtId="0" fontId="0" fillId="0" borderId="7" xfId="0" applyNumberFormat="1" applyFont="1" applyFill="1" applyBorder="1"/>
    <x:xf numFmtId="0" fontId="0" fillId="0" borderId="0" xfId="0" applyNumberFormat="1" applyFont="1" applyFill="1" applyBorder="1"/>
    <x:xf numFmtId="0" fontId="0" fillId="0" borderId="8" xfId="0" applyNumberFormat="1" applyFont="1" applyFill="1" applyBorder="1"/>
    <x:xf numFmtId="0" fontId="0" fillId="0" borderId="9" xfId="0" applyNumberFormat="1" applyFont="1" applyFill="1" applyBorder="1"/>
    <x:xf numFmtId="201" fontId="5" fillId="6" borderId="10" xfId="0" applyNumberFormat="1" applyFont="1" applyFill="1" applyBorder="1"/>
    <x:xf numFmtId="0" fontId="0" fillId="0" borderId="10" xfId="0" applyNumberFormat="1" applyFont="1" applyFill="1" applyBorder="1"/>
    <x:xf numFmtId="0" fontId="0" fillId="0" borderId="11" xfId="0" applyNumberFormat="1" applyFont="1" applyFill="1" applyBorder="1"/>
    <x:xf numFmtId="0" fontId="3" fillId="4" borderId="12" xfId="0" applyNumberFormat="1" applyFont="1" applyFill="1" applyBorder="1"/>
    <x:xf numFmtId="0" fontId="3" fillId="4" borderId="13" xfId="0" applyNumberFormat="1" applyFont="1" applyFill="1" applyBorder="1"/>
    <x:xf numFmtId="0" fontId="3" fillId="4" borderId="14" xfId="0" applyNumberFormat="1" applyFont="1" applyFill="1" applyBorder="1"/>
    <x:xf numFmtId="0" fontId="4" fillId="5" borderId="15" xfId="0" applyNumberFormat="1" applyFont="1" applyFill="1" applyBorder="1" applyAlignment="1">
      <x:alignment horizontal="center"/>
    </x:xf>
    <x:xf numFmtId="0" fontId="4" fillId="5" borderId="16" xfId="0" applyNumberFormat="1" applyFont="1" applyFill="1" applyBorder="1" applyAlignment="1">
      <x:alignment horizontal="center"/>
    </x:xf>
    <x:xf numFmtId="0" fontId="0" fillId="0" borderId="15" xfId="0" applyNumberFormat="1" applyFont="1" applyFill="1" applyBorder="1"/>
    <x:xf numFmtId="0" fontId="0" fillId="0" borderId="16" xfId="0" applyNumberFormat="1" applyFont="1" applyFill="1" applyBorder="1"/>
    <x:xf numFmtId="0" fontId="0" fillId="0" borderId="17" xfId="0" applyNumberFormat="1" applyFont="1" applyFill="1" applyBorder="1"/>
    <x:xf numFmtId="201" fontId="5" fillId="6" borderId="18" xfId="0" applyNumberFormat="1" applyFont="1" applyFill="1" applyBorder="1"/>
    <x:xf numFmtId="0" fontId="0" fillId="0" borderId="18" xfId="0" applyNumberFormat="1" applyFont="1" applyFill="1" applyBorder="1"/>
    <x:xf numFmtId="0" fontId="0" fillId="0" borderId="19" xfId="0" applyNumberFormat="1" applyFont="1" applyFill="1" applyBorder="1"/>
    <x:xf numFmtId="0" fontId="4" fillId="5" borderId="7" xfId="0" applyNumberFormat="1" applyFont="1" applyFill="1" applyBorder="1" applyAlignment="1">
      <x:alignment horizontal="center" wrapText="1"/>
    </x:xf>
    <x:xf numFmtId="0" fontId="4" fillId="5" borderId="8" xfId="0" applyNumberFormat="1" applyFont="1" applyFill="1" applyBorder="1" applyAlignment="1">
      <x:alignment horizontal="center" wrapText="1"/>
    </x:xf>
    <x:xf numFmtId="203" fontId="0" fillId="0" borderId="8" xfId="0" applyNumberFormat="1" applyFont="1" applyFill="1" applyBorder="1"/>
    <x:xf numFmtId="202" fontId="0" fillId="0" borderId="8" xfId="0" applyNumberFormat="1" applyFont="1" applyFill="1" applyBorder="1"/>
    <x:xf numFmtId="201" fontId="0" fillId="0" borderId="10" xfId="0" applyNumberFormat="1" applyFont="1" applyFill="1" applyBorder="1"/>
    <x:xf numFmtId="201" fontId="0" fillId="0" borderId="11" xfId="0" applyNumberFormat="1" applyFont="1" applyFill="1" applyBorder="1"/>
    <x:xf numFmtId="0" fontId="4" fillId="5" borderId="15" xfId="0" applyNumberFormat="1" applyFont="1" applyFill="1" applyBorder="1" applyAlignment="1">
      <x:alignment horizontal="center" wrapText="1"/>
    </x:xf>
    <x:xf numFmtId="0" fontId="4" fillId="5" borderId="16" xfId="0" applyNumberFormat="1" applyFont="1" applyFill="1" applyBorder="1" applyAlignment="1">
      <x:alignment horizontal="center" wrapText="1"/>
    </x:xf>
    <x:xf numFmtId="203" fontId="0" fillId="0" borderId="16" xfId="0" applyNumberFormat="1" applyFont="1" applyFill="1" applyBorder="1"/>
    <x:xf numFmtId="202" fontId="0" fillId="0" borderId="16" xfId="0" applyNumberFormat="1" applyFont="1" applyFill="1" applyBorder="1"/>
    <x:xf numFmtId="201" fontId="0" fillId="0" borderId="18" xfId="0" applyNumberFormat="1" applyFont="1" applyFill="1" applyBorder="1"/>
    <x:xf numFmtId="201" fontId="0" fillId="0" borderId="19" xfId="0" applyNumberFormat="1" applyFont="1" applyFill="1" applyBorder="1"/>
    <x:xf numFmtId="0" fontId="3" fillId="2" borderId="4" xfId="0" applyNumberFormat="1" applyFont="1" applyFill="1" applyBorder="1"/>
    <x:xf numFmtId="0" fontId="3" fillId="2" borderId="5" xfId="0" applyNumberFormat="1" applyFont="1" applyFill="1" applyBorder="1"/>
    <x:xf numFmtId="0" fontId="3" fillId="2" borderId="6" xfId="0" applyNumberFormat="1" applyFont="1" applyFill="1" applyBorder="1"/>
    <x:xf numFmtId="0" fontId="4" fillId="5" borderId="7" xfId="0" applyNumberFormat="1" applyFont="1" applyFill="1" applyBorder="1" applyAlignment="1">
      <x:alignment horizontal="center" vertical="center" wrapText="1"/>
    </x:xf>
    <x:xf numFmtId="0" fontId="4" fillId="5" borderId="8" xfId="0" applyNumberFormat="1" applyFont="1" applyFill="1" applyBorder="1" applyAlignment="1">
      <x:alignment horizontal="center" vertical="center" wrapText="1"/>
    </x:xf>
    <x:xf numFmtId="0" fontId="5" fillId="6" borderId="10" xfId="0" applyNumberFormat="1" applyFont="1" applyFill="1" applyBorder="1"/>
    <x:xf numFmtId="202" fontId="0" fillId="0" borderId="11" xfId="0" applyNumberFormat="1" applyFont="1" applyFill="1" applyBorder="1"/>
    <x:xf numFmtId="0" fontId="3" fillId="2" borderId="12" xfId="0" applyNumberFormat="1" applyFont="1" applyFill="1" applyBorder="1"/>
    <x:xf numFmtId="0" fontId="3" fillId="2" borderId="13" xfId="0" applyNumberFormat="1" applyFont="1" applyFill="1" applyBorder="1"/>
    <x:xf numFmtId="0" fontId="3" fillId="2" borderId="14" xfId="0" applyNumberFormat="1" applyFont="1" applyFill="1" applyBorder="1"/>
    <x:xf numFmtId="0" fontId="4" fillId="5" borderId="15" xfId="0" applyNumberFormat="1" applyFont="1" applyFill="1" applyBorder="1" applyAlignment="1">
      <x:alignment horizontal="center" vertical="center" wrapText="1"/>
    </x:xf>
    <x:xf numFmtId="0" fontId="4" fillId="5" borderId="16" xfId="0" applyNumberFormat="1" applyFont="1" applyFill="1" applyBorder="1" applyAlignment="1">
      <x:alignment horizontal="center" vertical="center" wrapText="1"/>
    </x:xf>
    <x:xf numFmtId="0" fontId="5" fillId="6" borderId="18" xfId="0" applyNumberFormat="1" applyFont="1" applyFill="1" applyBorder="1"/>
    <x:xf numFmtId="202" fontId="0" fillId="0" borderId="19" xfId="0" applyNumberFormat="1" applyFont="1" applyFill="1" applyBorder="1"/>
    <x:xf numFmtId="202" fontId="0" fillId="0" borderId="10" xfId="0" applyNumberFormat="1" applyFont="1" applyFill="1" applyBorder="1"/>
    <x:xf numFmtId="202" fontId="0" fillId="0" borderId="18" xfId="0" applyNumberFormat="1" applyFont="1" applyFill="1" applyBorder="1"/>
    <x:xf numFmtId="0" fontId="7" fillId="2" borderId="0" xfId="0" applyNumberFormat="1" applyFont="1" applyFill="1" applyBorder="1"/>
    <x:xf numFmtId="0" fontId="7" fillId="2" borderId="0" xfId="0" applyNumberFormat="1" applyFont="1" applyFill="1" applyBorder="1" applyAlignment="1">
      <x:alignment horizontal="center"/>
    </x:xf>
    <x:xf numFmtId="0" fontId="7" fillId="2" borderId="0" xfId="0" applyNumberFormat="1" applyFont="1" applyFill="1" applyBorder="1" applyAlignment="1">
      <x:alignment horizontal="center" vertical="center"/>
    </x:xf>
    <x:xf numFmtId="0" fontId="7" fillId="2" borderId="1" xfId="0" applyNumberFormat="1" applyFont="1" applyFill="1" applyBorder="1"/>
    <x:xf numFmtId="0" fontId="7" fillId="2" borderId="1" xfId="0" applyNumberFormat="1" applyFont="1" applyFill="1" applyBorder="1" applyAlignment="1">
      <x:alignment horizontal="center"/>
    </x:xf>
    <x:xf numFmtId="0" fontId="7" fillId="2" borderId="1" xfId="0" applyNumberFormat="1" applyFont="1" applyFill="1" applyBorder="1" applyAlignment="1">
      <x:alignment horizontal="center" vertical="center"/>
    </x:xf>
    <x:xf numFmtId="0" fontId="8" fillId="3" borderId="0" xfId="0" applyNumberFormat="1" applyFont="1" applyFill="1" applyBorder="1"/>
    <x:xf numFmtId="0" fontId="8" fillId="3" borderId="0" xfId="0" applyNumberFormat="1" applyFont="1" applyFill="1" applyBorder="1" applyAlignment="1">
      <x:alignment horizontal="center"/>
    </x:xf>
    <x:xf numFmtId="0" fontId="8" fillId="3" borderId="1" xfId="0" applyNumberFormat="1" applyFont="1" applyFill="1" applyBorder="1"/>
    <x:xf numFmtId="0" fontId="8" fillId="3" borderId="1" xfId="0" applyNumberFormat="1" applyFont="1" applyFill="1" applyBorder="1" applyAlignment="1">
      <x:alignment horizontal="center"/>
    </x:xf>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9" fillId="0" borderId="0" xfId="0" applyNumberFormat="1" applyFont="1" applyFill="1" applyBorder="1"/>
    <x:xf numFmtId="0" fontId="9" fillId="0" borderId="1" xfId="0" applyNumberFormat="1" applyFont="1" applyFill="1" applyBorder="1"/>
    <x:xf numFmtId="201" fontId="9" fillId="0" borderId="0" xfId="0" applyNumberFormat="1" applyFont="1" applyFill="1" applyBorder="1"/>
    <x:xf numFmtId="201" fontId="9" fillId="0" borderId="1" xfId="0" applyNumberFormat="1" applyFont="1" applyFill="1" applyBorder="1"/>
    <x:xf numFmtId="0" fontId="10" fillId="3" borderId="0" xfId="0" applyNumberFormat="1" applyFont="1" applyFill="1" applyBorder="1"/>
    <x:xf numFmtId="0" fontId="10" fillId="3" borderId="20" xfId="0" applyNumberFormat="1" applyFont="1" applyFill="1" applyBorder="1"/>
    <x:xf numFmtId="0" fontId="10" fillId="3" borderId="1" xfId="0" applyNumberFormat="1" applyFont="1" applyFill="1" applyBorder="1"/>
    <x:xf numFmtId="0" fontId="10" fillId="3" borderId="21" xfId="0" applyNumberFormat="1" applyFont="1" applyFill="1" applyBorder="1"/>
    <x:xf numFmtId="0" fontId="3" fillId="4" borderId="4" xfId="0" applyNumberFormat="1" applyFont="1" applyFill="1" applyBorder="1" applyAlignment="1">
      <x:alignment horizontal="center" wrapText="1"/>
    </x:xf>
    <x:xf numFmtId="0" fontId="3" fillId="4" borderId="5" xfId="0" applyNumberFormat="1" applyFont="1" applyFill="1" applyBorder="1" applyAlignment="1">
      <x:alignment horizontal="center" wrapText="1"/>
    </x:xf>
    <x:xf numFmtId="0" fontId="3" fillId="4" borderId="6" xfId="0" applyNumberFormat="1" applyFont="1" applyFill="1" applyBorder="1" applyAlignment="1">
      <x:alignment horizontal="center" wrapText="1"/>
    </x:xf>
    <x:xf numFmtId="0" fontId="5" fillId="6" borderId="8" xfId="0" applyNumberFormat="1" applyFont="1" applyFill="1" applyBorder="1"/>
    <x:xf numFmtId="0" fontId="10" fillId="3" borderId="22" xfId="0" applyNumberFormat="1" applyFont="1" applyFill="1" applyBorder="1"/>
    <x:xf numFmtId="0" fontId="10" fillId="3" borderId="23" xfId="0" applyNumberFormat="1" applyFont="1" applyFill="1" applyBorder="1"/>
    <x:xf numFmtId="0" fontId="10" fillId="3" borderId="24" xfId="0" applyNumberFormat="1" applyFont="1" applyFill="1" applyBorder="1"/>
    <x:xf numFmtId="0" fontId="3" fillId="4" borderId="12" xfId="0" applyNumberFormat="1" applyFont="1" applyFill="1" applyBorder="1" applyAlignment="1">
      <x:alignment horizontal="center" wrapText="1"/>
    </x:xf>
    <x:xf numFmtId="0" fontId="3" fillId="4" borderId="13" xfId="0" applyNumberFormat="1" applyFont="1" applyFill="1" applyBorder="1" applyAlignment="1">
      <x:alignment horizontal="center" wrapText="1"/>
    </x:xf>
    <x:xf numFmtId="0" fontId="3" fillId="4" borderId="14" xfId="0" applyNumberFormat="1" applyFont="1" applyFill="1" applyBorder="1" applyAlignment="1">
      <x:alignment horizontal="center" wrapText="1"/>
    </x:xf>
    <x:xf numFmtId="0" fontId="5" fillId="6" borderId="16" xfId="0" applyNumberFormat="1" applyFont="1" applyFill="1" applyBorder="1"/>
    <x:xf numFmtId="0" fontId="10" fillId="3" borderId="25" xfId="0" applyNumberFormat="1" applyFont="1" applyFill="1" applyBorder="1"/>
    <x:xf numFmtId="0" fontId="10" fillId="3" borderId="26" xfId="0" applyNumberFormat="1" applyFont="1" applyFill="1" applyBorder="1"/>
    <x:xf numFmtId="0" fontId="10" fillId="3" borderId="27" xfId="0" applyNumberFormat="1" applyFont="1" applyFill="1" applyBorder="1"/>
    <x:xf numFmtId="0" fontId="0" fillId="0" borderId="0" xfId="0" applyNumberFormat="1" applyFont="1" applyFill="1" applyBorder="1" applyAlignment="1">
      <x:alignment wrapText="1"/>
    </x:xf>
    <x:xf numFmtId="0" fontId="5" fillId="6" borderId="0" xfId="0" applyNumberFormat="1" applyFont="1" applyFill="1" applyBorder="1" applyAlignment="1">
      <x:alignment wrapText="1"/>
    </x:xf>
    <x:xf numFmtId="0" fontId="0" fillId="0" borderId="1" xfId="0" applyNumberFormat="1" applyFont="1" applyFill="1" applyBorder="1" applyAlignment="1">
      <x:alignment wrapText="1"/>
    </x:xf>
    <x:xf numFmtId="0" fontId="5" fillId="6" borderId="1" xfId="0" applyNumberFormat="1" applyFont="1" applyFill="1" applyBorder="1" applyAlignment="1">
      <x:alignment wrapText="1"/>
    </x:xf>
    <x:xf numFmtId="0" fontId="0" fillId="0" borderId="7" xfId="0" applyNumberFormat="1" applyFont="1" applyFill="1" applyBorder="1" applyAlignment="1">
      <x:alignment wrapText="1"/>
    </x:xf>
    <x:xf numFmtId="0" fontId="5" fillId="6"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5" fillId="6" borderId="10" xfId="0" applyNumberFormat="1" applyFont="1" applyFill="1" applyBorder="1" applyAlignment="1">
      <x:alignment wrapText="1"/>
    </x:xf>
    <x:xf numFmtId="0" fontId="5" fillId="6" borderId="11" xfId="0" applyNumberFormat="1" applyFont="1" applyFill="1" applyBorder="1" applyAlignment="1">
      <x:alignment wrapText="1"/>
    </x:xf>
    <x:xf numFmtId="0" fontId="0" fillId="0" borderId="15" xfId="0" applyNumberFormat="1" applyFont="1" applyFill="1" applyBorder="1" applyAlignment="1">
      <x:alignment wrapText="1"/>
    </x:xf>
    <x:xf numFmtId="0" fontId="5" fillId="6" borderId="16" xfId="0" applyNumberFormat="1" applyFont="1" applyFill="1" applyBorder="1" applyAlignment="1">
      <x:alignment wrapText="1"/>
    </x:xf>
    <x:xf numFmtId="0" fontId="0" fillId="0" borderId="17" xfId="0" applyNumberFormat="1" applyFont="1" applyFill="1" applyBorder="1" applyAlignment="1">
      <x:alignment wrapText="1"/>
    </x:xf>
    <x:xf numFmtId="0" fontId="0" fillId="0" borderId="18" xfId="0" applyNumberFormat="1" applyFont="1" applyFill="1" applyBorder="1" applyAlignment="1">
      <x:alignment wrapText="1"/>
    </x:xf>
    <x:xf numFmtId="0" fontId="5" fillId="6" borderId="18" xfId="0" applyNumberFormat="1" applyFont="1" applyFill="1" applyBorder="1" applyAlignment="1">
      <x:alignment wrapText="1"/>
    </x:xf>
    <x:xf numFmtId="0" fontId="5" fillId="6" borderId="19" xfId="0" applyNumberFormat="1" applyFont="1" applyFill="1" applyBorder="1" applyAlignment="1">
      <x:alignment wrapText="1"/>
    </x:xf>
    <x:xf numFmtId="0" fontId="11" fillId="7" borderId="0" xfId="0" applyNumberFormat="1" applyFont="1" applyFill="1" applyBorder="1"/>
    <x:xf numFmtId="0" fontId="11" fillId="7" borderId="0" xfId="0" applyNumberFormat="1" applyFont="1" applyFill="1" applyBorder="1" applyAlignment="1">
      <x:alignment wrapText="1"/>
    </x:xf>
    <x:xf numFmtId="0" fontId="11" fillId="7" borderId="1" xfId="0" applyNumberFormat="1" applyFont="1" applyFill="1" applyBorder="1"/>
    <x:xf numFmtId="0" fontId="11" fillId="7" borderId="1" xfId="0" applyNumberFormat="1" applyFont="1" applyFill="1" applyBorder="1" applyAlignment="1">
      <x:alignment wrapText="1"/>
    </x:xf>
  </x:cellXfs>
  <x:cellStyles count="1">
    <x:cellStyle name="Normal" xfId="0"/>
  </x:cellStyles>
  <x:dxfs count="12">
    <x:dxf>
      <x:font>
        <x:b/>
        <x:color rgb="FF166534"/>
      </x:font>
      <x:fill>
        <x:patternFill patternType="solid">
          <x:bgColor rgb="FFE7F6EC"/>
        </x:patternFill>
      </x:fill>
    </x:dxf>
    <x:dxf>
      <x:font>
        <x:b/>
        <x:color rgb="FF92400E"/>
      </x:font>
      <x:fill>
        <x:patternFill patternType="solid">
          <x:bgColor rgb="FFFFF4D6"/>
        </x:patternFill>
      </x:fill>
    </x:dxf>
    <x:dxf>
      <x:font>
        <x:b/>
        <x:color rgb="FFB91C1C"/>
      </x:font>
      <x:fill>
        <x:patternFill patternType="solid">
          <x:bgColor rgb="FFFDE8E8"/>
        </x:patternFill>
      </x:fill>
    </x:dxf>
    <x:dxf>
      <x:font>
        <x:b/>
        <x:color rgb="FF166534"/>
      </x:font>
      <x:fill>
        <x:patternFill patternType="solid">
          <x:bgColor rgb="FFE7F6EC"/>
        </x:patternFill>
      </x:fill>
    </x:dxf>
    <x:dxf>
      <x:font>
        <x:b/>
        <x:color rgb="FFB91C1C"/>
      </x:font>
      <x:fill>
        <x:patternFill patternType="solid">
          <x:bgColor rgb="FFFDE8E8"/>
        </x:patternFill>
      </x:fill>
    </x:dxf>
    <x:dxf>
      <x:font>
        <x:b/>
        <x:color rgb="FF166534"/>
      </x:font>
      <x:fill>
        <x:patternFill patternType="solid">
          <x:bgColor rgb="FFE7F6EC"/>
        </x:patternFill>
      </x:fill>
    </x:dxf>
    <x:dxf>
      <x:font>
        <x:b/>
        <x:color rgb="FF92400E"/>
      </x:font>
      <x:fill>
        <x:patternFill patternType="solid">
          <x:bgColor rgb="FFFFF4D6"/>
        </x:patternFill>
      </x:fill>
    </x:dxf>
    <x:dxf>
      <x:font>
        <x:b/>
        <x:color rgb="FFB91C1C"/>
      </x:font>
      <x:fill>
        <x:patternFill patternType="solid">
          <x:bgColor rgb="FFFDE8E8"/>
        </x:patternFill>
      </x:fill>
    </x:dxf>
    <x:dxf>
      <x:font>
        <x:b/>
        <x:color rgb="FF166534"/>
      </x:font>
      <x:fill>
        <x:patternFill patternType="solid">
          <x:bgColor rgb="FFE7F6EC"/>
        </x:patternFill>
      </x:fill>
    </x:dxf>
    <x:dxf>
      <x:font>
        <x:b/>
        <x:color rgb="FFB91C1C"/>
      </x:font>
      <x:fill>
        <x:patternFill patternType="solid">
          <x:bgColor rgb="FFFDE8E8"/>
        </x:patternFill>
      </x:fill>
    </x:dxf>
    <x:dxf>
      <x:font>
        <x:b/>
        <x:color rgb="FF166534"/>
      </x:font>
      <x:fill>
        <x:patternFill patternType="solid">
          <x:bgColor rgb="FFE7F6EC"/>
        </x:patternFill>
      </x:fill>
    </x:dxf>
    <x:dxf>
      <x:font>
        <x:b/>
        <x:color rgb="FFB91C1C"/>
      </x:font>
      <x:fill>
        <x:patternFill patternType="solid">
          <x:bgColor rgb="FFFDE8E8"/>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5c006a278ce480b" /><Relationship Type="http://schemas.openxmlformats.org/officeDocument/2006/relationships/theme" Target="/xl/theme/theme1.xml" Id="R69de95baf8dc4171" /><Relationship Type="http://schemas.openxmlformats.org/officeDocument/2006/relationships/sharedStrings" Target="/xl/sharedStrings.xml" Id="R03a4ca55aa644fef" /><Relationship Type="http://schemas.openxmlformats.org/officeDocument/2006/relationships/worksheet" Target="/xl/worksheets/sheet1.xml" Id="Refd77801a6154828" /><Relationship Type="http://schemas.openxmlformats.org/officeDocument/2006/relationships/worksheet" Target="/xl/worksheets/sheet2.xml" Id="R38495bb934a64d13" /><Relationship Type="http://schemas.openxmlformats.org/officeDocument/2006/relationships/worksheet" Target="/xl/worksheets/sheet3.xml" Id="R3ad8596068b1490f" /><Relationship Type="http://schemas.openxmlformats.org/officeDocument/2006/relationships/worksheet" Target="/xl/worksheets/sheet4.xml" Id="R6d03743a06424972" /></Relationships>
</file>

<file path=xl/drawings/_rels/drawing1.xml.rels>&#65279;<?xml version="1.0" encoding="utf-8"?><Relationships xmlns="http://schemas.openxmlformats.org/package/2006/relationships"><Relationship Type="http://schemas.openxmlformats.org/officeDocument/2006/relationships/chart" Target="/xl/drawings/charts/chart1.xml" Id="R3f2fd50b738f4bbe"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Investing Readiness by Area</a:t>
            </a:r>
          </a:p>
        </c:rich>
      </c:tx>
      <c:overlay val="0"/>
    </c:title>
    <c:autoTitleDeleted val="0"/>
    <c:plotArea>
      <c:layout/>
      <c:barChart>
        <c:barDir val="col"/>
        <c:grouping val="clustered"/>
        <c:varyColors val="0"/>
        <c:ser>
          <c:idx val="0"/>
          <c:order val="0"/>
          <c:tx>
            <c:v>Points Earned</c:v>
          </c:tx>
          <c:cat>
            <c:strRef>
              <c:f>'Investing Readiness'!$A$42:$A$55</c:f>
              <c:strCache>
                <c:ptCount val="0"/>
              </c:strCache>
            </c:strRef>
          </c:cat>
          <c:val>
            <c:numRef>
              <c:f>'Investing Readiness'!$B$42:$B$55</c:f>
              <c:numCache>
                <c:formatCode>General</c:formatCode>
                <c:ptCount val="0"/>
              </c:numCache>
            </c:numRef>
          </c:val>
        </c:ser>
        <c:ser>
          <c:idx val="1"/>
          <c:order val="1"/>
          <c:tx>
            <c:v>Maximum Points</c:v>
          </c:tx>
          <c:cat>
            <c:strRef>
              <c:f>'Investing Readiness'!$A$42:$A$55</c:f>
              <c:strCache>
                <c:ptCount val="0"/>
              </c:strCache>
            </c:strRef>
          </c:cat>
          <c:val>
            <c:numRef>
              <c:f>'Investing Readiness'!$C$42:$C$55</c:f>
              <c:numCache>
                <c:formatCode>General</c:formatCode>
                <c:ptCount val="0"/>
              </c:numCache>
            </c:numRef>
          </c:val>
        </c:ser>
        <c:ser>
          <c:idx val="2"/>
          <c:order val="2"/>
          <c:tx>
            <c:v>Area Score</c:v>
          </c:tx>
          <c:cat>
            <c:strRef>
              <c:f>'Investing Readiness'!$A$42:$A$55</c:f>
              <c:strCache>
                <c:ptCount val="0"/>
              </c:strCache>
            </c:strRef>
          </c:cat>
          <c:val>
            <c:numRef>
              <c:f>'Investing Readiness'!$D$42:$D$55</c:f>
              <c:numCache>
                <c:formatCode>0.0%</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16</xdr:col>
      <xdr:colOff>0</xdr:colOff>
      <xdr:row>4</xdr:row>
      <xdr:rowOff>0</xdr:rowOff>
    </xdr:from>
    <xdr:to>
      <xdr:col>24</xdr:col>
      <xdr:colOff>0</xdr:colOff>
      <xdr:row>23</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3f2fd50b738f4bbe"/>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7ecb10fa3fa74d7b" /></Relationships>
</file>

<file path=xl/worksheets/sheet1.xml><?xml version="1.0" encoding="utf-8"?>
<x:worksheet xmlns:x="http://schemas.openxmlformats.org/spreadsheetml/2006/main">
  <x:sheetFormatPr defaultRowHeight="15"/>
  <x:cols>
    <x:col min="1" max="1" width="24" hidden="0" customWidth="1"/>
    <x:col min="2" max="2" width="48" hidden="0" customWidth="1"/>
    <x:col min="3" max="3" width="17" hidden="0" customWidth="1"/>
    <x:col min="4" max="4" width="13" hidden="0" customWidth="1"/>
    <x:col min="5" max="5" width="13" hidden="0" customWidth="1"/>
    <x:col min="6" max="6" width="13" hidden="0" customWidth="1"/>
    <x:col min="7" max="7" width="13" hidden="0" customWidth="1"/>
    <x:col min="8" max="8" width="16" hidden="0" customWidth="1"/>
    <x:col min="9" max="9" width="40" hidden="0" customWidth="1"/>
    <x:col min="10" max="10" width="44" hidden="0" customWidth="1"/>
    <x:col min="11" max="11" width="12" hidden="0" customWidth="1"/>
    <x:col min="12" max="12" width="27" hidden="0" customWidth="1"/>
    <x:col min="13" max="13" width="15" hidden="0" customWidth="1"/>
    <x:col min="14" max="14" width="15" hidden="0" customWidth="1"/>
    <x:col min="15" max="15" width="15" hidden="0" customWidth="1"/>
    <x:col min="16" max="16" width="3" hidden="0" customWidth="1"/>
    <x:col min="17" max="17" width="12" hidden="0" customWidth="1"/>
    <x:col min="18" max="18" width="12" hidden="0" customWidth="1"/>
    <x:col min="19" max="19" width="12" hidden="0" customWidth="1"/>
    <x:col min="20" max="20" width="12" hidden="0" customWidth="1"/>
    <x:col min="21" max="21" width="12" hidden="0" customWidth="1"/>
    <x:col min="22" max="22" width="12" hidden="0" customWidth="1"/>
    <x:col min="23" max="23" width="12" hidden="0" customWidth="1"/>
    <x:col min="24" max="24" width="12" hidden="0" customWidth="1"/>
  </x:cols>
  <x:sheetData>
    <x:row r="1">
      <x:c r="A1" s="5" t="str">
        <x:v>Beginner Investing Readiness Checklist</x:v>
      </x:c>
      <x:c r="B1" s="5"/>
      <x:c r="C1" s="5"/>
      <x:c r="D1" s="5"/>
      <x:c r="E1" s="5"/>
      <x:c r="F1" s="5"/>
      <x:c r="G1" s="5"/>
      <x:c r="H1" s="5"/>
      <x:c r="I1" s="5"/>
      <x:c r="J1" s="5"/>
      <x:c r="K1" s="5"/>
      <x:c r="L1" s="5"/>
      <x:c r="M1" s="5"/>
      <x:c r="N1" s="5"/>
      <x:c r="O1" s="5"/>
    </x:row>
    <x:row r="2">
      <x:c r="A2" s="5"/>
      <x:c r="B2" s="5"/>
      <x:c r="C2" s="5"/>
      <x:c r="D2" s="5"/>
      <x:c r="E2" s="5"/>
      <x:c r="F2" s="5"/>
      <x:c r="G2" s="5"/>
      <x:c r="H2" s="5"/>
      <x:c r="I2" s="5"/>
      <x:c r="J2" s="5"/>
      <x:c r="K2" s="5"/>
      <x:c r="L2" s="5"/>
      <x:c r="M2" s="5"/>
      <x:c r="N2" s="5"/>
      <x:c r="O2" s="5"/>
    </x:row>
    <x:row r="3">
      <x:c r="A3" s="13" t="str">
        <x:v>Evaluate whether your financial foundation, knowledge, time horizon, and risk preparation are ready for beginner investing.</x:v>
      </x:c>
      <x:c r="B3" s="13"/>
      <x:c r="C3" s="13"/>
      <x:c r="D3" s="13"/>
      <x:c r="E3" s="13"/>
      <x:c r="F3" s="13"/>
      <x:c r="G3" s="13"/>
      <x:c r="H3" s="13"/>
      <x:c r="I3" s="13"/>
      <x:c r="J3" s="13"/>
      <x:c r="K3" s="13"/>
      <x:c r="L3" s="13"/>
      <x:c r="M3" s="13"/>
      <x:c r="N3" s="13"/>
      <x:c r="O3" s="13"/>
    </x:row>
    <x:row r="5">
      <x:c r="A5" s="64" t="str">
        <x:v>READINESS PROFILE</x:v>
      </x:c>
      <x:c r="B5" s="65"/>
      <x:c r="C5" s="65"/>
      <x:c r="D5" s="66"/>
      <x:c r="F5" s="64" t="str">
        <x:v>READINESS SUMMARY</x:v>
      </x:c>
      <x:c r="G5" s="65"/>
      <x:c r="H5" s="65"/>
      <x:c r="I5" s="65"/>
      <x:c r="J5" s="65"/>
      <x:c r="K5" s="65"/>
      <x:c r="L5" s="65"/>
      <x:c r="M5" s="65"/>
      <x:c r="N5" s="65"/>
      <x:c r="O5" s="66"/>
    </x:row>
    <x:row r="6">
      <x:c r="A6" s="67" t="str">
        <x:v>Input</x:v>
      </x:c>
      <x:c r="B6" s="24" t="str">
        <x:v>Value</x:v>
      </x:c>
      <x:c r="C6" s="24" t="str">
        <x:v>Notes</x:v>
      </x:c>
      <x:c r="D6" s="68" t="str"/>
      <x:c r="F6" s="87" t="str">
        <x:v>Metric</x:v>
      </x:c>
      <x:c r="G6" s="37" t="str">
        <x:v>Result</x:v>
      </x:c>
      <x:c r="H6" s="37" t="str"/>
      <x:c r="I6" s="37" t="str">
        <x:v>Metric</x:v>
      </x:c>
      <x:c r="J6" s="37" t="str">
        <x:v>Result</x:v>
      </x:c>
      <x:c r="K6" s="37" t="str"/>
      <x:c r="L6" s="37" t="str">
        <x:v>Metric</x:v>
      </x:c>
      <x:c r="M6" s="37" t="str">
        <x:v>Result</x:v>
      </x:c>
      <x:c r="N6" s="37" t="str"/>
      <x:c r="O6" s="88" t="str"/>
    </x:row>
    <x:row r="7">
      <x:c r="A7" s="69" t="str">
        <x:v>Monthly Take-Home Income</x:v>
      </x:c>
      <x:c r="B7" s="32" t="n">
        <x:v>4500</x:v>
      </x:c>
      <x:c r="C7" s="70" t="str">
        <x:v>Used only to provide context for savings and debt questions.</x:v>
      </x:c>
      <x:c r="D7" s="71" t="str"/>
      <x:c r="F7" s="69" t="str">
        <x:v>Overall Readiness Score</x:v>
      </x:c>
      <x:c r="G7" s="46" t="n">
        <x:f>SUM(G15:G38)/SUMPRODUCT(E15:E38,F15:F38)*100</x:f>
        <x:v>65.625</x:v>
      </x:c>
      <x:c r="H7" s="46" t="str"/>
      <x:c r="I7" s="70" t="str">
        <x:v>Readiness Level</x:v>
      </x:c>
      <x:c r="J7" s="70" t="str">
        <x:f>IF(G7&lt;40,"Build Your Foundation First",IF(G7&lt;65,"Review Key Areas",IF(G7&lt;85,"Ready to Learn and Begin Carefully","Strong Beginner Readiness")))</x:f>
        <x:v>Ready to Learn and Begin Carefully</x:v>
      </x:c>
      <x:c r="K7" s="70" t="str"/>
      <x:c r="L7" s="70" t="str">
        <x:v>Questions Completed</x:v>
      </x:c>
      <x:c r="M7" s="70" t="n">
        <x:f>COUNTA(C15:C38)</x:f>
        <x:v>24</x:v>
      </x:c>
      <x:c r="N7" s="70" t="str"/>
      <x:c r="O7" s="71" t="str"/>
    </x:row>
    <x:row r="8">
      <x:c r="A8" s="69" t="str">
        <x:v>Accessible Emergency Savings</x:v>
      </x:c>
      <x:c r="B8" s="32" t="n">
        <x:v>3000</x:v>
      </x:c>
      <x:c r="C8" s="70" t="str">
        <x:v>Cash available for genuine unexpected essential expenses.</x:v>
      </x:c>
      <x:c r="D8" s="71" t="str"/>
      <x:c r="F8" s="69" t="str">
        <x:v>Foundation Score</x:v>
      </x:c>
      <x:c r="G8" s="46" t="n">
        <x:f>SUMPRODUCT(($A$15:$A$38="Financial Foundation")*$G$15:$G$38)/SUMPRODUCT(($A$15:$A$38="Financial Foundation")*$E$15:$E$38*$F$15:$F$38)*100</x:f>
        <x:v>80</x:v>
      </x:c>
      <x:c r="H8" s="46" t="str"/>
      <x:c r="I8" s="70" t="str">
        <x:v>Knowledge Score</x:v>
      </x:c>
      <x:c r="J8" s="46" t="n">
        <x:f>SUMPRODUCT((($A$15:$A$38="Investing Basics")+($A$15:$A$38="Account Choice")+($A$15:$A$38="Fees")+($A$15:$A$38="Taxes")+($A$15:$A$38="Diversification"))*$G$15:$G$38)/SUMPRODUCT((($A$15:$A$38="Investing Basics")+($A$15:$A$38="Account Choice")+($A$15:$A$38="Fees")+($A$15:$A$38="Taxes")+($A$15:$A$38="Diversification"))*$E$15:$E$38*$F$15:$F$38)*100</x:f>
        <x:v>56.25</x:v>
      </x:c>
      <x:c r="K8" s="46" t="str"/>
      <x:c r="L8" s="70" t="str">
        <x:v>Risk Preparation Score</x:v>
      </x:c>
      <x:c r="M8" s="46" t="n">
        <x:f>SUMPRODUCT((($A$15:$A$38="Risk")+($A$15:$A$38="Time Horizon")+($A$15:$A$38="Behavior")+($A$15:$A$38="Security")+($A$15:$A$38="Fraud Awareness"))*$G$15:$G$38)/SUMPRODUCT((($A$15:$A$38="Risk")+($A$15:$A$38="Time Horizon")+($A$15:$A$38="Behavior")+($A$15:$A$38="Security")+($A$15:$A$38="Fraud Awareness"))*$E$15:$E$38*$F$15:$F$38)*100</x:f>
        <x:v>68.18181818181817</x:v>
      </x:c>
      <x:c r="N8" s="46" t="str"/>
      <x:c r="O8" s="89" t="str"/>
    </x:row>
    <x:row r="9">
      <x:c r="A9" s="69" t="str">
        <x:v>Monthly Essential Expenses</x:v>
      </x:c>
      <x:c r="B9" s="32" t="n">
        <x:v>2800</x:v>
      </x:c>
      <x:c r="C9" s="70" t="str">
        <x:v>Housing, food, utilities, transportation, insurance, and minimum debt payments.</x:v>
      </x:c>
      <x:c r="D9" s="71" t="str"/>
      <x:c r="F9" s="69" t="str">
        <x:v>Priority Items</x:v>
      </x:c>
      <x:c r="G9" s="70" t="n">
        <x:f>COUNTIF(H15:H38,"Priority")</x:f>
        <x:v>3</x:v>
      </x:c>
      <x:c r="H9" s="70" t="str"/>
      <x:c r="I9" s="70" t="str">
        <x:v>Areas Ready</x:v>
      </x:c>
      <x:c r="J9" s="70" t="n">
        <x:f>COUNTIF(H15:H38,"Ready")</x:f>
        <x:v>8</x:v>
      </x:c>
      <x:c r="K9" s="70" t="str"/>
      <x:c r="L9" s="70" t="str">
        <x:v>Emergency Fund Coverage</x:v>
      </x:c>
      <x:c r="M9" s="44" t="n">
        <x:f>IF($B$9=0,0,$B$8/$B$9)</x:f>
        <x:v>1.0714285714285714</x:v>
      </x:c>
      <x:c r="N9" s="44" t="str"/>
      <x:c r="O9" s="90" t="str"/>
    </x:row>
    <x:row r="10">
      <x:c r="A10" s="69" t="str">
        <x:v>High-Interest Debt Balance</x:v>
      </x:c>
      <x:c r="B10" s="32" t="n">
        <x:v>2500</x:v>
      </x:c>
      <x:c r="C10" s="70" t="str">
        <x:v>Credit cards or other costly debt that may deserve priority.</x:v>
      </x:c>
      <x:c r="D10" s="71" t="str"/>
      <x:c r="F10" s="72" t="str">
        <x:v>Overall Status</x:v>
      </x:c>
      <x:c r="G10" s="74" t="str">
        <x:f>IF(COUNTIF(H15:H38,"Priority")&gt;3,"Foundation Work Needed",IF(COUNTIF(H15:H38,"Priority")&gt;0,"Proceed With Caution","Ready for a Simple Plan"))</x:f>
        <x:v>Proceed With Caution</x:v>
      </x:c>
      <x:c r="H10" s="74" t="str"/>
      <x:c r="I10" s="74" t="str">
        <x:v>First Recommended Step</x:v>
      </x:c>
      <x:c r="J10" s="74" t="str">
        <x:f>IFERROR(INDEX(J15:J38,MATCH(1,K15:K38,0)),"Review Your Written Plan")</x:f>
        <x:v>Match the account to the goal before choosing investments.</x:v>
      </x:c>
      <x:c r="K10" s="74" t="str"/>
      <x:c r="L10" s="74" t="str">
        <x:v>Reassessment Date</x:v>
      </x:c>
      <x:c r="M10" s="91" t="n">
        <x:f>EDATE($B$11,6)</x:f>
        <x:v>46415</x:v>
      </x:c>
      <x:c r="N10" s="91" t="str"/>
      <x:c r="O10" s="92" t="str"/>
    </x:row>
    <x:row r="11">
      <x:c r="A11" s="72" t="str">
        <x:v>Review Date</x:v>
      </x:c>
      <x:c r="B11" s="73" t="n">
        <x:f>TODAY()</x:f>
        <x:v>46231</x:v>
      </x:c>
      <x:c r="C11" s="74" t="str">
        <x:v>Date of this readiness assessment.</x:v>
      </x:c>
      <x:c r="D11" s="75" t="str"/>
    </x:row>
    <x:row r="13">
      <x:c r="A13" s="99" t="str">
        <x:v>INVESTING READINESS QUESTIONS</x:v>
      </x:c>
      <x:c r="B13" s="100"/>
      <x:c r="C13" s="100"/>
      <x:c r="D13" s="100"/>
      <x:c r="E13" s="100"/>
      <x:c r="F13" s="100"/>
      <x:c r="G13" s="100"/>
      <x:c r="H13" s="100"/>
      <x:c r="I13" s="100"/>
      <x:c r="J13" s="100"/>
      <x:c r="K13" s="100"/>
      <x:c r="L13" s="100"/>
      <x:c r="M13" s="100"/>
      <x:c r="N13" s="100"/>
      <x:c r="O13" s="101"/>
    </x:row>
    <x:row r="14" ht="55" customHeight="1">
      <x:c r="A14" s="102" t="str">
        <x:v>Area</x:v>
      </x:c>
      <x:c r="B14" s="42" t="str">
        <x:v>Question</x:v>
      </x:c>
      <x:c r="C14" s="42" t="str">
        <x:v>Response</x:v>
      </x:c>
      <x:c r="D14" s="42" t="str">
        <x:v>Score</x:v>
      </x:c>
      <x:c r="E14" s="42" t="str">
        <x:v>Max Score</x:v>
      </x:c>
      <x:c r="F14" s="42" t="str">
        <x:v>Weight</x:v>
      </x:c>
      <x:c r="G14" s="42" t="str">
        <x:v>Weighted Score</x:v>
      </x:c>
      <x:c r="H14" s="42" t="str">
        <x:v>Status</x:v>
      </x:c>
      <x:c r="I14" s="42" t="str">
        <x:v>Why It Matters</x:v>
      </x:c>
      <x:c r="J14" s="42" t="str">
        <x:v>Recommended Action</x:v>
      </x:c>
      <x:c r="K14" s="42" t="str">
        <x:v>Priority</x:v>
      </x:c>
      <x:c r="L14" s="42" t="str">
        <x:v>Evidence / Notes</x:v>
      </x:c>
      <x:c r="M14" s="42" t="str">
        <x:v>Category Score</x:v>
      </x:c>
      <x:c r="N14" s="42" t="str">
        <x:v>Category Max</x:v>
      </x:c>
      <x:c r="O14" s="103" t="str">
        <x:v>Category %</x:v>
      </x:c>
    </x:row>
    <x:row r="15">
      <x:c r="A15" s="69" t="str">
        <x:v>Financial Foundation</x:v>
      </x:c>
      <x:c r="B15" s="70" t="str">
        <x:v>Are essential bills and required debt payments current?</x:v>
      </x:c>
      <x:c r="C15" s="29" t="str">
        <x:v>Yes</x:v>
      </x:c>
      <x:c r="D15" s="70" t="n">
        <x:f>IF(C15="Yes",4,IF(C15="Partly",2,IF(C15="No",0,IF(C15="Not Applicable",4,""))))</x:f>
        <x:v>4</x:v>
      </x:c>
      <x:c r="E15" s="70" t="n">
        <x:v>4</x:v>
      </x:c>
      <x:c r="F15" s="70" t="n">
        <x:v>2</x:v>
      </x:c>
      <x:c r="G15" s="70" t="n">
        <x:f>D15*F15</x:f>
        <x:v>8</x:v>
      </x:c>
      <x:c r="H15" s="70" t="str">
        <x:f>IF(C15="","Not Answered",IF(C15="Yes","Ready",IF(C15="Partly","Review",IF(C15="Not Applicable","Ready","Priority"))))</x:f>
        <x:v>Ready</x:v>
      </x:c>
      <x:c r="I15" s="70" t="str">
        <x:v>Investing should not displace urgent obligations.</x:v>
      </x:c>
      <x:c r="J15" s="70" t="str">
        <x:v>Bring essential bills and required payments current.</x:v>
      </x:c>
      <x:c r="K15" s="70" t="n">
        <x:f>IF(H15="Priority",1,IF(H15="Review",2,3))</x:f>
        <x:v>3</x:v>
      </x:c>
      <x:c r="L15" s="29" t="str"/>
      <x:c r="M15" s="70" t="n">
        <x:f>SUMIF($A$15:$A$38,A15,$G$15:$G$38)</x:f>
        <x:v>32</x:v>
      </x:c>
      <x:c r="N15" s="70" t="n">
        <x:f>SUMPRODUCT(($A$15:$A$38=A15)*$E$15:$E$38*$F$15:$F$38)</x:f>
        <x:v>40</x:v>
      </x:c>
      <x:c r="O15" s="90" t="n">
        <x:f>IF(N15=0,0,M15/N15)</x:f>
        <x:v>0.8</x:v>
      </x:c>
    </x:row>
    <x:row r="16">
      <x:c r="A16" s="69" t="str">
        <x:v>Financial Foundation</x:v>
      </x:c>
      <x:c r="B16" s="70" t="str">
        <x:v>Do you have accessible emergency savings?</x:v>
      </x:c>
      <x:c r="C16" s="29" t="str">
        <x:v>Partly</x:v>
      </x:c>
      <x:c r="D16" s="70" t="n">
        <x:f>IF(C16="Yes",4,IF(C16="Partly",2,IF(C16="No",0,IF(C16="Not Applicable",4,""))))</x:f>
        <x:v>2</x:v>
      </x:c>
      <x:c r="E16" s="70" t="n">
        <x:v>4</x:v>
      </x:c>
      <x:c r="F16" s="70" t="n">
        <x:v>2</x:v>
      </x:c>
      <x:c r="G16" s="70" t="n">
        <x:f>D16*F16</x:f>
        <x:v>4</x:v>
      </x:c>
      <x:c r="H16" s="70" t="str">
        <x:f>IF(C16="","Not Answered",IF(C16="Yes","Ready",IF(C16="Partly","Review",IF(C16="Not Applicable","Ready","Priority"))))</x:f>
        <x:v>Review</x:v>
      </x:c>
      <x:c r="I16" s="70" t="str">
        <x:v>Accessible cash can reduce the need to sell investments or borrow.</x:v>
      </x:c>
      <x:c r="J16" s="70" t="str">
        <x:v>Build a starter emergency reserve before increasing investing.</x:v>
      </x:c>
      <x:c r="K16" s="70" t="n">
        <x:f>IF(H16="Priority",1,IF(H16="Review",2,3))</x:f>
        <x:v>2</x:v>
      </x:c>
      <x:c r="L16" s="29" t="str"/>
      <x:c r="M16" s="70" t="n">
        <x:f>SUMIF($A$15:$A$38,A16,$G$15:$G$38)</x:f>
        <x:v>32</x:v>
      </x:c>
      <x:c r="N16" s="70" t="n">
        <x:f>SUMPRODUCT(($A$15:$A$38=A16)*$E$15:$E$38*$F$15:$F$38)</x:f>
        <x:v>40</x:v>
      </x:c>
      <x:c r="O16" s="90" t="n">
        <x:f>IF(N16=0,0,M16/N16)</x:f>
        <x:v>0.8</x:v>
      </x:c>
    </x:row>
    <x:row r="17">
      <x:c r="A17" s="69" t="str">
        <x:v>Financial Foundation</x:v>
      </x:c>
      <x:c r="B17" s="70" t="str">
        <x:v>Could your emergency savings cover at least one month of essential expenses?</x:v>
      </x:c>
      <x:c r="C17" s="29" t="str">
        <x:v>Yes</x:v>
      </x:c>
      <x:c r="D17" s="70" t="n">
        <x:f>IF(C17="Yes",4,IF(C17="Partly",2,IF(C17="No",0,IF(C17="Not Applicable",4,""))))</x:f>
        <x:v>4</x:v>
      </x:c>
      <x:c r="E17" s="70" t="n">
        <x:v>4</x:v>
      </x:c>
      <x:c r="F17" s="70" t="n">
        <x:v>2</x:v>
      </x:c>
      <x:c r="G17" s="70" t="n">
        <x:f>D17*F17</x:f>
        <x:v>8</x:v>
      </x:c>
      <x:c r="H17" s="70" t="str">
        <x:f>IF(C17="","Not Answered",IF(C17="Yes","Ready",IF(C17="Partly","Review",IF(C17="Not Applicable","Ready","Priority"))))</x:f>
        <x:v>Ready</x:v>
      </x:c>
      <x:c r="I17" s="70" t="str">
        <x:v>A larger cushion improves resilience during income or expense shocks.</x:v>
      </x:c>
      <x:c r="J17" s="70" t="str">
        <x:v>Set an emergency-fund milestone based on essential expenses.</x:v>
      </x:c>
      <x:c r="K17" s="70" t="n">
        <x:f>IF(H17="Priority",1,IF(H17="Review",2,3))</x:f>
        <x:v>3</x:v>
      </x:c>
      <x:c r="L17" s="29" t="str"/>
      <x:c r="M17" s="70" t="n">
        <x:f>SUMIF($A$15:$A$38,A17,$G$15:$G$38)</x:f>
        <x:v>32</x:v>
      </x:c>
      <x:c r="N17" s="70" t="n">
        <x:f>SUMPRODUCT(($A$15:$A$38=A17)*$E$15:$E$38*$F$15:$F$38)</x:f>
        <x:v>40</x:v>
      </x:c>
      <x:c r="O17" s="90" t="n">
        <x:f>IF(N17=0,0,M17/N17)</x:f>
        <x:v>0.8</x:v>
      </x:c>
    </x:row>
    <x:row r="18">
      <x:c r="A18" s="69" t="str">
        <x:v>Financial Foundation</x:v>
      </x:c>
      <x:c r="B18" s="70" t="str">
        <x:v>Is high-interest debt under control?</x:v>
      </x:c>
      <x:c r="C18" s="29" t="str">
        <x:v>Partly</x:v>
      </x:c>
      <x:c r="D18" s="70" t="n">
        <x:f>IF(C18="Yes",4,IF(C18="Partly",2,IF(C18="No",0,IF(C18="Not Applicable",4,""))))</x:f>
        <x:v>2</x:v>
      </x:c>
      <x:c r="E18" s="70" t="n">
        <x:v>4</x:v>
      </x:c>
      <x:c r="F18" s="70" t="n">
        <x:v>2</x:v>
      </x:c>
      <x:c r="G18" s="70" t="n">
        <x:f>D18*F18</x:f>
        <x:v>4</x:v>
      </x:c>
      <x:c r="H18" s="70" t="str">
        <x:f>IF(C18="","Not Answered",IF(C18="Yes","Ready",IF(C18="Partly","Review",IF(C18="Not Applicable","Ready","Priority"))))</x:f>
        <x:v>Review</x:v>
      </x:c>
      <x:c r="I18" s="70" t="str">
        <x:v>High borrowing costs may exceed reasonable expected investment returns.</x:v>
      </x:c>
      <x:c r="J18" s="70" t="str">
        <x:v>Review whether extra money should address costly debt first.</x:v>
      </x:c>
      <x:c r="K18" s="70" t="n">
        <x:f>IF(H18="Priority",1,IF(H18="Review",2,3))</x:f>
        <x:v>2</x:v>
      </x:c>
      <x:c r="L18" s="29" t="str"/>
      <x:c r="M18" s="70" t="n">
        <x:f>SUMIF($A$15:$A$38,A18,$G$15:$G$38)</x:f>
        <x:v>32</x:v>
      </x:c>
      <x:c r="N18" s="70" t="n">
        <x:f>SUMPRODUCT(($A$15:$A$38=A18)*$E$15:$E$38*$F$15:$F$38)</x:f>
        <x:v>40</x:v>
      </x:c>
      <x:c r="O18" s="90" t="n">
        <x:f>IF(N18=0,0,M18/N18)</x:f>
        <x:v>0.8</x:v>
      </x:c>
    </x:row>
    <x:row r="19">
      <x:c r="A19" s="69" t="str">
        <x:v>Financial Foundation</x:v>
      </x:c>
      <x:c r="B19" s="70" t="str">
        <x:v>Can you invest without missing near-term goals or bills?</x:v>
      </x:c>
      <x:c r="C19" s="29" t="str">
        <x:v>Yes</x:v>
      </x:c>
      <x:c r="D19" s="70" t="n">
        <x:f>IF(C19="Yes",4,IF(C19="Partly",2,IF(C19="No",0,IF(C19="Not Applicable",4,""))))</x:f>
        <x:v>4</x:v>
      </x:c>
      <x:c r="E19" s="70" t="n">
        <x:v>4</x:v>
      </x:c>
      <x:c r="F19" s="70" t="n">
        <x:v>2</x:v>
      </x:c>
      <x:c r="G19" s="70" t="n">
        <x:f>D19*F19</x:f>
        <x:v>8</x:v>
      </x:c>
      <x:c r="H19" s="70" t="str">
        <x:f>IF(C19="","Not Answered",IF(C19="Yes","Ready",IF(C19="Partly","Review",IF(C19="Not Applicable","Ready","Priority"))))</x:f>
        <x:v>Ready</x:v>
      </x:c>
      <x:c r="I19" s="70" t="str">
        <x:v>Money needed soon may be exposed to market losses.</x:v>
      </x:c>
      <x:c r="J19" s="70" t="str">
        <x:v>Protect near-term spending and goal money before investing.</x:v>
      </x:c>
      <x:c r="K19" s="70" t="n">
        <x:f>IF(H19="Priority",1,IF(H19="Review",2,3))</x:f>
        <x:v>3</x:v>
      </x:c>
      <x:c r="L19" s="29" t="str"/>
      <x:c r="M19" s="70" t="n">
        <x:f>SUMIF($A$15:$A$38,A19,$G$15:$G$38)</x:f>
        <x:v>32</x:v>
      </x:c>
      <x:c r="N19" s="70" t="n">
        <x:f>SUMPRODUCT(($A$15:$A$38=A19)*$E$15:$E$38*$F$15:$F$38)</x:f>
        <x:v>40</x:v>
      </x:c>
      <x:c r="O19" s="90" t="n">
        <x:f>IF(N19=0,0,M19/N19)</x:f>
        <x:v>0.8</x:v>
      </x:c>
    </x:row>
    <x:row r="20">
      <x:c r="A20" s="69" t="str">
        <x:v>Employer Benefits</x:v>
      </x:c>
      <x:c r="B20" s="70" t="str">
        <x:v>Have you reviewed any employer retirement plan and matching contribution?</x:v>
      </x:c>
      <x:c r="C20" s="29" t="str">
        <x:v>Partly</x:v>
      </x:c>
      <x:c r="D20" s="70" t="n">
        <x:f>IF(C20="Yes",4,IF(C20="Partly",2,IF(C20="No",0,IF(C20="Not Applicable",4,""))))</x:f>
        <x:v>2</x:v>
      </x:c>
      <x:c r="E20" s="70" t="n">
        <x:v>4</x:v>
      </x:c>
      <x:c r="F20" s="70" t="n">
        <x:v>1</x:v>
      </x:c>
      <x:c r="G20" s="70" t="n">
        <x:f>D20*F20</x:f>
        <x:v>2</x:v>
      </x:c>
      <x:c r="H20" s="70" t="str">
        <x:f>IF(C20="","Not Answered",IF(C20="Yes","Ready",IF(C20="Partly","Review",IF(C20="Not Applicable","Ready","Priority"))))</x:f>
        <x:v>Review</x:v>
      </x:c>
      <x:c r="I20" s="70" t="str">
        <x:v>Employer matching may affect the order of priorities.</x:v>
      </x:c>
      <x:c r="J20" s="70" t="str">
        <x:v>Review eligibility, vesting, contribution rules, and fees.</x:v>
      </x:c>
      <x:c r="K20" s="70" t="n">
        <x:f>IF(H20="Priority",1,IF(H20="Review",2,3))</x:f>
        <x:v>2</x:v>
      </x:c>
      <x:c r="L20" s="29" t="str"/>
      <x:c r="M20" s="70" t="n">
        <x:f>SUMIF($A$15:$A$38,A20,$G$15:$G$38)</x:f>
        <x:v>2</x:v>
      </x:c>
      <x:c r="N20" s="70" t="n">
        <x:f>SUMPRODUCT(($A$15:$A$38=A20)*$E$15:$E$38*$F$15:$F$38)</x:f>
        <x:v>4</x:v>
      </x:c>
      <x:c r="O20" s="90" t="n">
        <x:f>IF(N20=0,0,M20/N20)</x:f>
        <x:v>0.5</x:v>
      </x:c>
    </x:row>
    <x:row r="21">
      <x:c r="A21" s="69" t="str">
        <x:v>Account Choice</x:v>
      </x:c>
      <x:c r="B21" s="70" t="str">
        <x:v>Do you understand the purpose of taxable, retirement, and education accounts?</x:v>
      </x:c>
      <x:c r="C21" s="29" t="str">
        <x:v>Partly</x:v>
      </x:c>
      <x:c r="D21" s="70" t="n">
        <x:f>IF(C21="Yes",4,IF(C21="Partly",2,IF(C21="No",0,IF(C21="Not Applicable",4,""))))</x:f>
        <x:v>2</x:v>
      </x:c>
      <x:c r="E21" s="70" t="n">
        <x:v>4</x:v>
      </x:c>
      <x:c r="F21" s="70" t="n">
        <x:v>1</x:v>
      </x:c>
      <x:c r="G21" s="70" t="n">
        <x:f>D21*F21</x:f>
        <x:v>2</x:v>
      </x:c>
      <x:c r="H21" s="70" t="str">
        <x:f>IF(C21="","Not Answered",IF(C21="Yes","Ready",IF(C21="Partly","Review",IF(C21="Not Applicable","Ready","Priority"))))</x:f>
        <x:v>Review</x:v>
      </x:c>
      <x:c r="I21" s="70" t="str">
        <x:v>Account type affects taxes, access, and withdrawal rules.</x:v>
      </x:c>
      <x:c r="J21" s="70" t="str">
        <x:v>Learn the basic purpose and restrictions of available account types.</x:v>
      </x:c>
      <x:c r="K21" s="70" t="n">
        <x:f>IF(H21="Priority",1,IF(H21="Review",2,3))</x:f>
        <x:v>2</x:v>
      </x:c>
      <x:c r="L21" s="29" t="str"/>
      <x:c r="M21" s="70" t="n">
        <x:f>SUMIF($A$15:$A$38,A21,$G$15:$G$38)</x:f>
        <x:v>2</x:v>
      </x:c>
      <x:c r="N21" s="70" t="n">
        <x:f>SUMPRODUCT(($A$15:$A$38=A21)*$E$15:$E$38*$F$15:$F$38)</x:f>
        <x:v>8</x:v>
      </x:c>
      <x:c r="O21" s="90" t="n">
        <x:f>IF(N21=0,0,M21/N21)</x:f>
        <x:v>0.25</x:v>
      </x:c>
    </x:row>
    <x:row r="22">
      <x:c r="A22" s="69" t="str">
        <x:v>Account Choice</x:v>
      </x:c>
      <x:c r="B22" s="70" t="str">
        <x:v>Have you identified an account type that matches your goal?</x:v>
      </x:c>
      <x:c r="C22" s="29" t="str">
        <x:v>No</x:v>
      </x:c>
      <x:c r="D22" s="70" t="n">
        <x:f>IF(C22="Yes",4,IF(C22="Partly",2,IF(C22="No",0,IF(C22="Not Applicable",4,""))))</x:f>
        <x:v>0</x:v>
      </x:c>
      <x:c r="E22" s="70" t="n">
        <x:v>4</x:v>
      </x:c>
      <x:c r="F22" s="70" t="n">
        <x:v>1</x:v>
      </x:c>
      <x:c r="G22" s="70" t="n">
        <x:f>D22*F22</x:f>
        <x:v>0</x:v>
      </x:c>
      <x:c r="H22" s="70" t="str">
        <x:f>IF(C22="","Not Answered",IF(C22="Yes","Ready",IF(C22="Partly","Review",IF(C22="Not Applicable","Ready","Priority"))))</x:f>
        <x:v>Priority</x:v>
      </x:c>
      <x:c r="I22" s="70" t="str">
        <x:v>The correct account depends on the goal, timeline, and tax treatment.</x:v>
      </x:c>
      <x:c r="J22" s="70" t="str">
        <x:v>Match the account to the goal before choosing investments.</x:v>
      </x:c>
      <x:c r="K22" s="70" t="n">
        <x:f>IF(H22="Priority",1,IF(H22="Review",2,3))</x:f>
        <x:v>1</x:v>
      </x:c>
      <x:c r="L22" s="29" t="str"/>
      <x:c r="M22" s="70" t="n">
        <x:f>SUMIF($A$15:$A$38,A22,$G$15:$G$38)</x:f>
        <x:v>2</x:v>
      </x:c>
      <x:c r="N22" s="70" t="n">
        <x:f>SUMPRODUCT(($A$15:$A$38=A22)*$E$15:$E$38*$F$15:$F$38)</x:f>
        <x:v>8</x:v>
      </x:c>
      <x:c r="O22" s="90" t="n">
        <x:f>IF(N22=0,0,M22/N22)</x:f>
        <x:v>0.25</x:v>
      </x:c>
    </x:row>
    <x:row r="23">
      <x:c r="A23" s="69" t="str">
        <x:v>Time Horizon</x:v>
      </x:c>
      <x:c r="B23" s="70" t="str">
        <x:v>Do you know when you expect to need the money?</x:v>
      </x:c>
      <x:c r="C23" s="29" t="str">
        <x:v>Yes</x:v>
      </x:c>
      <x:c r="D23" s="70" t="n">
        <x:f>IF(C23="Yes",4,IF(C23="Partly",2,IF(C23="No",0,IF(C23="Not Applicable",4,""))))</x:f>
        <x:v>4</x:v>
      </x:c>
      <x:c r="E23" s="70" t="n">
        <x:v>4</x:v>
      </x:c>
      <x:c r="F23" s="70" t="n">
        <x:v>2</x:v>
      </x:c>
      <x:c r="G23" s="70" t="n">
        <x:f>D23*F23</x:f>
        <x:v>8</x:v>
      </x:c>
      <x:c r="H23" s="70" t="str">
        <x:f>IF(C23="","Not Answered",IF(C23="Yes","Ready",IF(C23="Partly","Review",IF(C23="Not Applicable","Ready","Priority"))))</x:f>
        <x:v>Ready</x:v>
      </x:c>
      <x:c r="I23" s="70" t="str">
        <x:v>Time horizon helps determine how much market risk may be appropriate.</x:v>
      </x:c>
      <x:c r="J23" s="70" t="str">
        <x:v>Write down the expected investment timeframe.</x:v>
      </x:c>
      <x:c r="K23" s="70" t="n">
        <x:f>IF(H23="Priority",1,IF(H23="Review",2,3))</x:f>
        <x:v>3</x:v>
      </x:c>
      <x:c r="L23" s="29" t="str"/>
      <x:c r="M23" s="70" t="n">
        <x:f>SUMIF($A$15:$A$38,A23,$G$15:$G$38)</x:f>
        <x:v>10</x:v>
      </x:c>
      <x:c r="N23" s="70" t="n">
        <x:f>SUMPRODUCT(($A$15:$A$38=A23)*$E$15:$E$38*$F$15:$F$38)</x:f>
        <x:v>12</x:v>
      </x:c>
      <x:c r="O23" s="90" t="n">
        <x:f>IF(N23=0,0,M23/N23)</x:f>
        <x:v>0.8333333333333334</x:v>
      </x:c>
    </x:row>
    <x:row r="24">
      <x:c r="A24" s="69" t="str">
        <x:v>Time Horizon</x:v>
      </x:c>
      <x:c r="B24" s="70" t="str">
        <x:v>Can the goal be delayed if markets decline?</x:v>
      </x:c>
      <x:c r="C24" s="29" t="str">
        <x:v>Partly</x:v>
      </x:c>
      <x:c r="D24" s="70" t="n">
        <x:f>IF(C24="Yes",4,IF(C24="Partly",2,IF(C24="No",0,IF(C24="Not Applicable",4,""))))</x:f>
        <x:v>2</x:v>
      </x:c>
      <x:c r="E24" s="70" t="n">
        <x:v>4</x:v>
      </x:c>
      <x:c r="F24" s="70" t="n">
        <x:v>1</x:v>
      </x:c>
      <x:c r="G24" s="70" t="n">
        <x:f>D24*F24</x:f>
        <x:v>2</x:v>
      </x:c>
      <x:c r="H24" s="70" t="str">
        <x:f>IF(C24="","Not Answered",IF(C24="Yes","Ready",IF(C24="Partly","Review",IF(C24="Not Applicable","Ready","Priority"))))</x:f>
        <x:v>Review</x:v>
      </x:c>
      <x:c r="I24" s="70" t="str">
        <x:v>Flexible goals can tolerate uncertainty better than fixed deadlines.</x:v>
      </x:c>
      <x:c r="J24" s="70" t="str">
        <x:v>Use more stable options for money with inflexible deadlines.</x:v>
      </x:c>
      <x:c r="K24" s="70" t="n">
        <x:f>IF(H24="Priority",1,IF(H24="Review",2,3))</x:f>
        <x:v>2</x:v>
      </x:c>
      <x:c r="L24" s="29" t="str"/>
      <x:c r="M24" s="70" t="n">
        <x:f>SUMIF($A$15:$A$38,A24,$G$15:$G$38)</x:f>
        <x:v>10</x:v>
      </x:c>
      <x:c r="N24" s="70" t="n">
        <x:f>SUMPRODUCT(($A$15:$A$38=A24)*$E$15:$E$38*$F$15:$F$38)</x:f>
        <x:v>12</x:v>
      </x:c>
      <x:c r="O24" s="90" t="n">
        <x:f>IF(N24=0,0,M24/N24)</x:f>
        <x:v>0.8333333333333334</x:v>
      </x:c>
    </x:row>
    <x:row r="25">
      <x:c r="A25" s="69" t="str">
        <x:v>Risk</x:v>
      </x:c>
      <x:c r="B25" s="70" t="str">
        <x:v>Do you understand that investments can lose value?</x:v>
      </x:c>
      <x:c r="C25" s="29" t="str">
        <x:v>Yes</x:v>
      </x:c>
      <x:c r="D25" s="70" t="n">
        <x:f>IF(C25="Yes",4,IF(C25="Partly",2,IF(C25="No",0,IF(C25="Not Applicable",4,""))))</x:f>
        <x:v>4</x:v>
      </x:c>
      <x:c r="E25" s="70" t="n">
        <x:v>4</x:v>
      </x:c>
      <x:c r="F25" s="70" t="n">
        <x:v>2</x:v>
      </x:c>
      <x:c r="G25" s="70" t="n">
        <x:f>D25*F25</x:f>
        <x:v>8</x:v>
      </x:c>
      <x:c r="H25" s="70" t="str">
        <x:f>IF(C25="","Not Answered",IF(C25="Yes","Ready",IF(C25="Partly","Review",IF(C25="Not Applicable","Ready","Priority"))))</x:f>
        <x:v>Ready</x:v>
      </x:c>
      <x:c r="I25" s="70" t="str">
        <x:v>Losses are possible even in diversified portfolios.</x:v>
      </x:c>
      <x:c r="J25" s="70" t="str">
        <x:v>Review how temporary and permanent losses could affect your plan.</x:v>
      </x:c>
      <x:c r="K25" s="70" t="n">
        <x:f>IF(H25="Priority",1,IF(H25="Review",2,3))</x:f>
        <x:v>3</x:v>
      </x:c>
      <x:c r="L25" s="29" t="str"/>
      <x:c r="M25" s="70" t="n">
        <x:f>SUMIF($A$15:$A$38,A25,$G$15:$G$38)</x:f>
        <x:v>12</x:v>
      </x:c>
      <x:c r="N25" s="70" t="n">
        <x:f>SUMPRODUCT(($A$15:$A$38=A25)*$E$15:$E$38*$F$15:$F$38)</x:f>
        <x:v>16</x:v>
      </x:c>
      <x:c r="O25" s="90" t="n">
        <x:f>IF(N25=0,0,M25/N25)</x:f>
        <x:v>0.75</x:v>
      </x:c>
    </x:row>
    <x:row r="26">
      <x:c r="A26" s="69" t="str">
        <x:v>Risk</x:v>
      </x:c>
      <x:c r="B26" s="70" t="str">
        <x:v>Could you continue the plan during a significant market decline?</x:v>
      </x:c>
      <x:c r="C26" s="29" t="str">
        <x:v>Partly</x:v>
      </x:c>
      <x:c r="D26" s="70" t="n">
        <x:f>IF(C26="Yes",4,IF(C26="Partly",2,IF(C26="No",0,IF(C26="Not Applicable",4,""))))</x:f>
        <x:v>2</x:v>
      </x:c>
      <x:c r="E26" s="70" t="n">
        <x:v>4</x:v>
      </x:c>
      <x:c r="F26" s="70" t="n">
        <x:v>2</x:v>
      </x:c>
      <x:c r="G26" s="70" t="n">
        <x:f>D26*F26</x:f>
        <x:v>4</x:v>
      </x:c>
      <x:c r="H26" s="70" t="str">
        <x:f>IF(C26="","Not Answered",IF(C26="Yes","Ready",IF(C26="Partly","Review",IF(C26="Not Applicable","Ready","Priority"))))</x:f>
        <x:v>Review</x:v>
      </x:c>
      <x:c r="I26" s="70" t="str">
        <x:v>Selling during declines can damage long-term results.</x:v>
      </x:c>
      <x:c r="J26" s="70" t="str">
        <x:v>Choose a risk level you can maintain during volatility.</x:v>
      </x:c>
      <x:c r="K26" s="70" t="n">
        <x:f>IF(H26="Priority",1,IF(H26="Review",2,3))</x:f>
        <x:v>2</x:v>
      </x:c>
      <x:c r="L26" s="29" t="str"/>
      <x:c r="M26" s="70" t="n">
        <x:f>SUMIF($A$15:$A$38,A26,$G$15:$G$38)</x:f>
        <x:v>12</x:v>
      </x:c>
      <x:c r="N26" s="70" t="n">
        <x:f>SUMPRODUCT(($A$15:$A$38=A26)*$E$15:$E$38*$F$15:$F$38)</x:f>
        <x:v>16</x:v>
      </x:c>
      <x:c r="O26" s="90" t="n">
        <x:f>IF(N26=0,0,M26/N26)</x:f>
        <x:v>0.75</x:v>
      </x:c>
    </x:row>
    <x:row r="27">
      <x:c r="A27" s="69" t="str">
        <x:v>Diversification</x:v>
      </x:c>
      <x:c r="B27" s="70" t="str">
        <x:v>Do you understand why diversification matters?</x:v>
      </x:c>
      <x:c r="C27" s="29" t="str">
        <x:v>Partly</x:v>
      </x:c>
      <x:c r="D27" s="70" t="n">
        <x:f>IF(C27="Yes",4,IF(C27="Partly",2,IF(C27="No",0,IF(C27="Not Applicable",4,""))))</x:f>
        <x:v>2</x:v>
      </x:c>
      <x:c r="E27" s="70" t="n">
        <x:v>4</x:v>
      </x:c>
      <x:c r="F27" s="70" t="n">
        <x:v>1</x:v>
      </x:c>
      <x:c r="G27" s="70" t="n">
        <x:f>D27*F27</x:f>
        <x:v>2</x:v>
      </x:c>
      <x:c r="H27" s="70" t="str">
        <x:f>IF(C27="","Not Answered",IF(C27="Yes","Ready",IF(C27="Partly","Review",IF(C27="Not Applicable","Ready","Priority"))))</x:f>
        <x:v>Review</x:v>
      </x:c>
      <x:c r="I27" s="70" t="str">
        <x:v>Concentration can expose the portfolio to avoidable risks.</x:v>
      </x:c>
      <x:c r="J27" s="70" t="str">
        <x:v>Learn the difference between diversification and simply owning many securities.</x:v>
      </x:c>
      <x:c r="K27" s="70" t="n">
        <x:f>IF(H27="Priority",1,IF(H27="Review",2,3))</x:f>
        <x:v>2</x:v>
      </x:c>
      <x:c r="L27" s="29" t="str"/>
      <x:c r="M27" s="70" t="n">
        <x:f>SUMIF($A$15:$A$38,A27,$G$15:$G$38)</x:f>
        <x:v>6</x:v>
      </x:c>
      <x:c r="N27" s="70" t="n">
        <x:f>SUMPRODUCT(($A$15:$A$38=A27)*$E$15:$E$38*$F$15:$F$38)</x:f>
        <x:v>8</x:v>
      </x:c>
      <x:c r="O27" s="90" t="n">
        <x:f>IF(N27=0,0,M27/N27)</x:f>
        <x:v>0.75</x:v>
      </x:c>
    </x:row>
    <x:row r="28">
      <x:c r="A28" s="69" t="str">
        <x:v>Diversification</x:v>
      </x:c>
      <x:c r="B28" s="70" t="str">
        <x:v>Would your plan avoid depending on one stock, sector, or theme?</x:v>
      </x:c>
      <x:c r="C28" s="29" t="str">
        <x:v>Yes</x:v>
      </x:c>
      <x:c r="D28" s="70" t="n">
        <x:f>IF(C28="Yes",4,IF(C28="Partly",2,IF(C28="No",0,IF(C28="Not Applicable",4,""))))</x:f>
        <x:v>4</x:v>
      </x:c>
      <x:c r="E28" s="70" t="n">
        <x:v>4</x:v>
      </x:c>
      <x:c r="F28" s="70" t="n">
        <x:v>1</x:v>
      </x:c>
      <x:c r="G28" s="70" t="n">
        <x:f>D28*F28</x:f>
        <x:v>4</x:v>
      </x:c>
      <x:c r="H28" s="70" t="str">
        <x:f>IF(C28="","Not Answered",IF(C28="Yes","Ready",IF(C28="Partly","Review",IF(C28="Not Applicable","Ready","Priority"))))</x:f>
        <x:v>Ready</x:v>
      </x:c>
      <x:c r="I28" s="70" t="str">
        <x:v>A concentrated position can produce large losses.</x:v>
      </x:c>
      <x:c r="J28" s="70" t="str">
        <x:v>Set limits on concentration before investing.</x:v>
      </x:c>
      <x:c r="K28" s="70" t="n">
        <x:f>IF(H28="Priority",1,IF(H28="Review",2,3))</x:f>
        <x:v>3</x:v>
      </x:c>
      <x:c r="L28" s="29" t="str"/>
      <x:c r="M28" s="70" t="n">
        <x:f>SUMIF($A$15:$A$38,A28,$G$15:$G$38)</x:f>
        <x:v>6</x:v>
      </x:c>
      <x:c r="N28" s="70" t="n">
        <x:f>SUMPRODUCT(($A$15:$A$38=A28)*$E$15:$E$38*$F$15:$F$38)</x:f>
        <x:v>8</x:v>
      </x:c>
      <x:c r="O28" s="90" t="n">
        <x:f>IF(N28=0,0,M28/N28)</x:f>
        <x:v>0.75</x:v>
      </x:c>
    </x:row>
    <x:row r="29">
      <x:c r="A29" s="69" t="str">
        <x:v>Fees</x:v>
      </x:c>
      <x:c r="B29" s="70" t="str">
        <x:v>Can you identify account fees, fund expenses, and trading costs?</x:v>
      </x:c>
      <x:c r="C29" s="29" t="str">
        <x:v>Partly</x:v>
      </x:c>
      <x:c r="D29" s="70" t="n">
        <x:f>IF(C29="Yes",4,IF(C29="Partly",2,IF(C29="No",0,IF(C29="Not Applicable",4,""))))</x:f>
        <x:v>2</x:v>
      </x:c>
      <x:c r="E29" s="70" t="n">
        <x:v>4</x:v>
      </x:c>
      <x:c r="F29" s="70" t="n">
        <x:v>1</x:v>
      </x:c>
      <x:c r="G29" s="70" t="n">
        <x:f>D29*F29</x:f>
        <x:v>2</x:v>
      </x:c>
      <x:c r="H29" s="70" t="str">
        <x:f>IF(C29="","Not Answered",IF(C29="Yes","Ready",IF(C29="Partly","Review",IF(C29="Not Applicable","Ready","Priority"))))</x:f>
        <x:v>Review</x:v>
      </x:c>
      <x:c r="I29" s="70" t="str">
        <x:v>Fees reduce returns and compound over time.</x:v>
      </x:c>
      <x:c r="J29" s="70" t="str">
        <x:v>Review expense ratios, account fees, advisory fees, and transaction costs.</x:v>
      </x:c>
      <x:c r="K29" s="70" t="n">
        <x:f>IF(H29="Priority",1,IF(H29="Review",2,3))</x:f>
        <x:v>2</x:v>
      </x:c>
      <x:c r="L29" s="29" t="str"/>
      <x:c r="M29" s="70" t="n">
        <x:f>SUMIF($A$15:$A$38,A29,$G$15:$G$38)</x:f>
        <x:v>2</x:v>
      </x:c>
      <x:c r="N29" s="70" t="n">
        <x:f>SUMPRODUCT(($A$15:$A$38=A29)*$E$15:$E$38*$F$15:$F$38)</x:f>
        <x:v>4</x:v>
      </x:c>
      <x:c r="O29" s="90" t="n">
        <x:f>IF(N29=0,0,M29/N29)</x:f>
        <x:v>0.5</x:v>
      </x:c>
    </x:row>
    <x:row r="30">
      <x:c r="A30" s="69" t="str">
        <x:v>Investing Basics</x:v>
      </x:c>
      <x:c r="B30" s="70" t="str">
        <x:v>Do you understand the basic differences among stocks, bonds, funds, and cash?</x:v>
      </x:c>
      <x:c r="C30" s="29" t="str">
        <x:v>Partly</x:v>
      </x:c>
      <x:c r="D30" s="70" t="n">
        <x:f>IF(C30="Yes",4,IF(C30="Partly",2,IF(C30="No",0,IF(C30="Not Applicable",4,""))))</x:f>
        <x:v>2</x:v>
      </x:c>
      <x:c r="E30" s="70" t="n">
        <x:v>4</x:v>
      </x:c>
      <x:c r="F30" s="70" t="n">
        <x:v>1</x:v>
      </x:c>
      <x:c r="G30" s="70" t="n">
        <x:f>D30*F30</x:f>
        <x:v>2</x:v>
      </x:c>
      <x:c r="H30" s="70" t="str">
        <x:f>IF(C30="","Not Answered",IF(C30="Yes","Ready",IF(C30="Partly","Review",IF(C30="Not Applicable","Ready","Priority"))))</x:f>
        <x:v>Review</x:v>
      </x:c>
      <x:c r="I30" s="70" t="str">
        <x:v>Different assets have different risks, returns, and roles.</x:v>
      </x:c>
      <x:c r="J30" s="70" t="str">
        <x:v>Review basic asset types before selecting products.</x:v>
      </x:c>
      <x:c r="K30" s="70" t="n">
        <x:f>IF(H30="Priority",1,IF(H30="Review",2,3))</x:f>
        <x:v>2</x:v>
      </x:c>
      <x:c r="L30" s="29" t="str"/>
      <x:c r="M30" s="70" t="n">
        <x:f>SUMIF($A$15:$A$38,A30,$G$15:$G$38)</x:f>
        <x:v>6</x:v>
      </x:c>
      <x:c r="N30" s="70" t="n">
        <x:f>SUMPRODUCT(($A$15:$A$38=A30)*$E$15:$E$38*$F$15:$F$38)</x:f>
        <x:v>8</x:v>
      </x:c>
      <x:c r="O30" s="90" t="n">
        <x:f>IF(N30=0,0,M30/N30)</x:f>
        <x:v>0.75</x:v>
      </x:c>
    </x:row>
    <x:row r="31">
      <x:c r="A31" s="69" t="str">
        <x:v>Investing Basics</x:v>
      </x:c>
      <x:c r="B31" s="70" t="str">
        <x:v>Do you understand that past performance does not guarantee future results?</x:v>
      </x:c>
      <x:c r="C31" s="29" t="str">
        <x:v>Yes</x:v>
      </x:c>
      <x:c r="D31" s="70" t="n">
        <x:f>IF(C31="Yes",4,IF(C31="Partly",2,IF(C31="No",0,IF(C31="Not Applicable",4,""))))</x:f>
        <x:v>4</x:v>
      </x:c>
      <x:c r="E31" s="70" t="n">
        <x:v>4</x:v>
      </x:c>
      <x:c r="F31" s="70" t="n">
        <x:v>1</x:v>
      </x:c>
      <x:c r="G31" s="70" t="n">
        <x:f>D31*F31</x:f>
        <x:v>4</x:v>
      </x:c>
      <x:c r="H31" s="70" t="str">
        <x:f>IF(C31="","Not Answered",IF(C31="Yes","Ready",IF(C31="Partly","Review",IF(C31="Not Applicable","Ready","Priority"))))</x:f>
        <x:v>Ready</x:v>
      </x:c>
      <x:c r="I31" s="70" t="str">
        <x:v>Recent returns can create unrealistic expectations.</x:v>
      </x:c>
      <x:c r="J31" s="70" t="str">
        <x:v>Use cautious assumptions instead of extrapolating recent performance.</x:v>
      </x:c>
      <x:c r="K31" s="70" t="n">
        <x:f>IF(H31="Priority",1,IF(H31="Review",2,3))</x:f>
        <x:v>3</x:v>
      </x:c>
      <x:c r="L31" s="29" t="str"/>
      <x:c r="M31" s="70" t="n">
        <x:f>SUMIF($A$15:$A$38,A31,$G$15:$G$38)</x:f>
        <x:v>6</x:v>
      </x:c>
      <x:c r="N31" s="70" t="n">
        <x:f>SUMPRODUCT(($A$15:$A$38=A31)*$E$15:$E$38*$F$15:$F$38)</x:f>
        <x:v>8</x:v>
      </x:c>
      <x:c r="O31" s="90" t="n">
        <x:f>IF(N31=0,0,M31/N31)</x:f>
        <x:v>0.75</x:v>
      </x:c>
    </x:row>
    <x:row r="32">
      <x:c r="A32" s="69" t="str">
        <x:v>Behavior</x:v>
      </x:c>
      <x:c r="B32" s="70" t="str">
        <x:v>Do you have a rule for contributions and portfolio reviews?</x:v>
      </x:c>
      <x:c r="C32" s="29" t="str">
        <x:v>No</x:v>
      </x:c>
      <x:c r="D32" s="70" t="n">
        <x:f>IF(C32="Yes",4,IF(C32="Partly",2,IF(C32="No",0,IF(C32="Not Applicable",4,""))))</x:f>
        <x:v>0</x:v>
      </x:c>
      <x:c r="E32" s="70" t="n">
        <x:v>4</x:v>
      </x:c>
      <x:c r="F32" s="70" t="n">
        <x:v>1</x:v>
      </x:c>
      <x:c r="G32" s="70" t="n">
        <x:f>D32*F32</x:f>
        <x:v>0</x:v>
      </x:c>
      <x:c r="H32" s="70" t="str">
        <x:f>IF(C32="","Not Answered",IF(C32="Yes","Ready",IF(C32="Partly","Review",IF(C32="Not Applicable","Ready","Priority"))))</x:f>
        <x:v>Priority</x:v>
      </x:c>
      <x:c r="I32" s="70" t="str">
        <x:v>A repeatable process can reduce emotional decisions.</x:v>
      </x:c>
      <x:c r="J32" s="70" t="str">
        <x:v>Create a simple contribution and review schedule.</x:v>
      </x:c>
      <x:c r="K32" s="70" t="n">
        <x:f>IF(H32="Priority",1,IF(H32="Review",2,3))</x:f>
        <x:v>1</x:v>
      </x:c>
      <x:c r="L32" s="29" t="str"/>
      <x:c r="M32" s="70" t="n">
        <x:f>SUMIF($A$15:$A$38,A32,$G$15:$G$38)</x:f>
        <x:v>2</x:v>
      </x:c>
      <x:c r="N32" s="70" t="n">
        <x:f>SUMPRODUCT(($A$15:$A$38=A32)*$E$15:$E$38*$F$15:$F$38)</x:f>
        <x:v>8</x:v>
      </x:c>
      <x:c r="O32" s="90" t="n">
        <x:f>IF(N32=0,0,M32/N32)</x:f>
        <x:v>0.25</x:v>
      </x:c>
    </x:row>
    <x:row r="33">
      <x:c r="A33" s="69" t="str">
        <x:v>Behavior</x:v>
      </x:c>
      <x:c r="B33" s="70" t="str">
        <x:v>Can you avoid investing based on hype, social media, or fear of missing out?</x:v>
      </x:c>
      <x:c r="C33" s="29" t="str">
        <x:v>Partly</x:v>
      </x:c>
      <x:c r="D33" s="70" t="n">
        <x:f>IF(C33="Yes",4,IF(C33="Partly",2,IF(C33="No",0,IF(C33="Not Applicable",4,""))))</x:f>
        <x:v>2</x:v>
      </x:c>
      <x:c r="E33" s="70" t="n">
        <x:v>4</x:v>
      </x:c>
      <x:c r="F33" s="70" t="n">
        <x:v>1</x:v>
      </x:c>
      <x:c r="G33" s="70" t="n">
        <x:f>D33*F33</x:f>
        <x:v>2</x:v>
      </x:c>
      <x:c r="H33" s="70" t="str">
        <x:f>IF(C33="","Not Answered",IF(C33="Yes","Ready",IF(C33="Partly","Review",IF(C33="Not Applicable","Ready","Priority"))))</x:f>
        <x:v>Review</x:v>
      </x:c>
      <x:c r="I33" s="70" t="str">
        <x:v>Promotional claims can encourage concentrated or unsuitable risks.</x:v>
      </x:c>
      <x:c r="J33" s="70" t="str">
        <x:v>Use a waiting period and written checklist before acting.</x:v>
      </x:c>
      <x:c r="K33" s="70" t="n">
        <x:f>IF(H33="Priority",1,IF(H33="Review",2,3))</x:f>
        <x:v>2</x:v>
      </x:c>
      <x:c r="L33" s="29" t="str"/>
      <x:c r="M33" s="70" t="n">
        <x:f>SUMIF($A$15:$A$38,A33,$G$15:$G$38)</x:f>
        <x:v>2</x:v>
      </x:c>
      <x:c r="N33" s="70" t="n">
        <x:f>SUMPRODUCT(($A$15:$A$38=A33)*$E$15:$E$38*$F$15:$F$38)</x:f>
        <x:v>8</x:v>
      </x:c>
      <x:c r="O33" s="90" t="n">
        <x:f>IF(N33=0,0,M33/N33)</x:f>
        <x:v>0.25</x:v>
      </x:c>
    </x:row>
    <x:row r="34">
      <x:c r="A34" s="69" t="str">
        <x:v>Security</x:v>
      </x:c>
      <x:c r="B34" s="70" t="str">
        <x:v>Do you use unique passwords and multifactor authentication for financial accounts?</x:v>
      </x:c>
      <x:c r="C34" s="29" t="str">
        <x:v>Yes</x:v>
      </x:c>
      <x:c r="D34" s="70" t="n">
        <x:f>IF(C34="Yes",4,IF(C34="Partly",2,IF(C34="No",0,IF(C34="Not Applicable",4,""))))</x:f>
        <x:v>4</x:v>
      </x:c>
      <x:c r="E34" s="70" t="n">
        <x:v>4</x:v>
      </x:c>
      <x:c r="F34" s="70" t="n">
        <x:v>1</x:v>
      </x:c>
      <x:c r="G34" s="70" t="n">
        <x:f>D34*F34</x:f>
        <x:v>4</x:v>
      </x:c>
      <x:c r="H34" s="70" t="str">
        <x:f>IF(C34="","Not Answered",IF(C34="Yes","Ready",IF(C34="Partly","Review",IF(C34="Not Applicable","Ready","Priority"))))</x:f>
        <x:v>Ready</x:v>
      </x:c>
      <x:c r="I34" s="70" t="str">
        <x:v>Account security is part of investment risk management.</x:v>
      </x:c>
      <x:c r="J34" s="70" t="str">
        <x:v>Strengthen passwords, MFA, alerts, and recovery information.</x:v>
      </x:c>
      <x:c r="K34" s="70" t="n">
        <x:f>IF(H34="Priority",1,IF(H34="Review",2,3))</x:f>
        <x:v>3</x:v>
      </x:c>
      <x:c r="L34" s="29" t="str"/>
      <x:c r="M34" s="70" t="n">
        <x:f>SUMIF($A$15:$A$38,A34,$G$15:$G$38)</x:f>
        <x:v>4</x:v>
      </x:c>
      <x:c r="N34" s="70" t="n">
        <x:f>SUMPRODUCT(($A$15:$A$38=A34)*$E$15:$E$38*$F$15:$F$38)</x:f>
        <x:v>4</x:v>
      </x:c>
      <x:c r="O34" s="90" t="n">
        <x:f>IF(N34=0,0,M34/N34)</x:f>
        <x:v>1</x:v>
      </x:c>
    </x:row>
    <x:row r="35">
      <x:c r="A35" s="69" t="str">
        <x:v>Fraud Awareness</x:v>
      </x:c>
      <x:c r="B35" s="70" t="str">
        <x:v>Can you recognize guarantees, pressure tactics, and unregistered investment pitches as warning signs?</x:v>
      </x:c>
      <x:c r="C35" s="29" t="str">
        <x:v>Partly</x:v>
      </x:c>
      <x:c r="D35" s="70" t="n">
        <x:f>IF(C35="Yes",4,IF(C35="Partly",2,IF(C35="No",0,IF(C35="Not Applicable",4,""))))</x:f>
        <x:v>2</x:v>
      </x:c>
      <x:c r="E35" s="70" t="n">
        <x:v>4</x:v>
      </x:c>
      <x:c r="F35" s="70" t="n">
        <x:v>1</x:v>
      </x:c>
      <x:c r="G35" s="70" t="n">
        <x:f>D35*F35</x:f>
        <x:v>2</x:v>
      </x:c>
      <x:c r="H35" s="70" t="str">
        <x:f>IF(C35="","Not Answered",IF(C35="Yes","Ready",IF(C35="Partly","Review",IF(C35="Not Applicable","Ready","Priority"))))</x:f>
        <x:v>Review</x:v>
      </x:c>
      <x:c r="I35" s="70" t="str">
        <x:v>Fraud often uses urgency, secrecy, or guaranteed-return claims.</x:v>
      </x:c>
      <x:c r="J35" s="70" t="str">
        <x:v>Verify firms, professionals, products, and claims independently.</x:v>
      </x:c>
      <x:c r="K35" s="70" t="n">
        <x:f>IF(H35="Priority",1,IF(H35="Review",2,3))</x:f>
        <x:v>2</x:v>
      </x:c>
      <x:c r="L35" s="29" t="str"/>
      <x:c r="M35" s="70" t="n">
        <x:f>SUMIF($A$15:$A$38,A35,$G$15:$G$38)</x:f>
        <x:v>2</x:v>
      </x:c>
      <x:c r="N35" s="70" t="n">
        <x:f>SUMPRODUCT(($A$15:$A$38=A35)*$E$15:$E$38*$F$15:$F$38)</x:f>
        <x:v>4</x:v>
      </x:c>
      <x:c r="O35" s="90" t="n">
        <x:f>IF(N35=0,0,M35/N35)</x:f>
        <x:v>0.5</x:v>
      </x:c>
    </x:row>
    <x:row r="36">
      <x:c r="A36" s="69" t="str">
        <x:v>Taxes</x:v>
      </x:c>
      <x:c r="B36" s="70" t="str">
        <x:v>Do you understand that investments may create taxable income or gains?</x:v>
      </x:c>
      <x:c r="C36" s="29" t="str">
        <x:v>Partly</x:v>
      </x:c>
      <x:c r="D36" s="70" t="n">
        <x:f>IF(C36="Yes",4,IF(C36="Partly",2,IF(C36="No",0,IF(C36="Not Applicable",4,""))))</x:f>
        <x:v>2</x:v>
      </x:c>
      <x:c r="E36" s="70" t="n">
        <x:v>4</x:v>
      </x:c>
      <x:c r="F36" s="70" t="n">
        <x:v>1</x:v>
      </x:c>
      <x:c r="G36" s="70" t="n">
        <x:f>D36*F36</x:f>
        <x:v>2</x:v>
      </x:c>
      <x:c r="H36" s="70" t="str">
        <x:f>IF(C36="","Not Answered",IF(C36="Yes","Ready",IF(C36="Partly","Review",IF(C36="Not Applicable","Ready","Priority"))))</x:f>
        <x:v>Review</x:v>
      </x:c>
      <x:c r="I36" s="70" t="str">
        <x:v>Taxes can affect net returns and withdrawal decisions.</x:v>
      </x:c>
      <x:c r="J36" s="70" t="str">
        <x:v>Learn the basic tax treatment of the account and investment.</x:v>
      </x:c>
      <x:c r="K36" s="70" t="n">
        <x:f>IF(H36="Priority",1,IF(H36="Review",2,3))</x:f>
        <x:v>2</x:v>
      </x:c>
      <x:c r="L36" s="29" t="str"/>
      <x:c r="M36" s="70" t="n">
        <x:f>SUMIF($A$15:$A$38,A36,$G$15:$G$38)</x:f>
        <x:v>2</x:v>
      </x:c>
      <x:c r="N36" s="70" t="n">
        <x:f>SUMPRODUCT(($A$15:$A$38=A36)*$E$15:$E$38*$F$15:$F$38)</x:f>
        <x:v>4</x:v>
      </x:c>
      <x:c r="O36" s="90" t="n">
        <x:f>IF(N36=0,0,M36/N36)</x:f>
        <x:v>0.5</x:v>
      </x:c>
    </x:row>
    <x:row r="37">
      <x:c r="A37" s="69" t="str">
        <x:v>Documentation</x:v>
      </x:c>
      <x:c r="B37" s="70" t="str">
        <x:v>Have you written down the goal, contribution amount, time horizon, and review schedule?</x:v>
      </x:c>
      <x:c r="C37" s="29" t="str">
        <x:v>No</x:v>
      </x:c>
      <x:c r="D37" s="70" t="n">
        <x:f>IF(C37="Yes",4,IF(C37="Partly",2,IF(C37="No",0,IF(C37="Not Applicable",4,""))))</x:f>
        <x:v>0</x:v>
      </x:c>
      <x:c r="E37" s="70" t="n">
        <x:v>4</x:v>
      </x:c>
      <x:c r="F37" s="70" t="n">
        <x:v>1</x:v>
      </x:c>
      <x:c r="G37" s="70" t="n">
        <x:f>D37*F37</x:f>
        <x:v>0</x:v>
      </x:c>
      <x:c r="H37" s="70" t="str">
        <x:f>IF(C37="","Not Answered",IF(C37="Yes","Ready",IF(C37="Partly","Review",IF(C37="Not Applicable","Ready","Priority"))))</x:f>
        <x:v>Priority</x:v>
      </x:c>
      <x:c r="I37" s="70" t="str">
        <x:v>A written plan supports consistency and accountability.</x:v>
      </x:c>
      <x:c r="J37" s="70" t="str">
        <x:v>Create a one-page beginner investment plan.</x:v>
      </x:c>
      <x:c r="K37" s="70" t="n">
        <x:f>IF(H37="Priority",1,IF(H37="Review",2,3))</x:f>
        <x:v>1</x:v>
      </x:c>
      <x:c r="L37" s="29" t="str"/>
      <x:c r="M37" s="70" t="n">
        <x:f>SUMIF($A$15:$A$38,A37,$G$15:$G$38)</x:f>
        <x:v>0</x:v>
      </x:c>
      <x:c r="N37" s="70" t="n">
        <x:f>SUMPRODUCT(($A$15:$A$38=A37)*$E$15:$E$38*$F$15:$F$38)</x:f>
        <x:v>4</x:v>
      </x:c>
      <x:c r="O37" s="90" t="n">
        <x:f>IF(N37=0,0,M37/N37)</x:f>
        <x:v>0</x:v>
      </x:c>
    </x:row>
    <x:row r="38">
      <x:c r="A38" s="72" t="str">
        <x:v>Professional Help</x:v>
      </x:c>
      <x:c r="B38" s="74" t="str">
        <x:v>Do you know when a fiduciary financial professional or tax professional may be useful?</x:v>
      </x:c>
      <x:c r="C38" s="104" t="str">
        <x:v>Partly</x:v>
      </x:c>
      <x:c r="D38" s="74" t="n">
        <x:f>IF(C38="Yes",4,IF(C38="Partly",2,IF(C38="No",0,IF(C38="Not Applicable",4,""))))</x:f>
        <x:v>2</x:v>
      </x:c>
      <x:c r="E38" s="74" t="n">
        <x:v>4</x:v>
      </x:c>
      <x:c r="F38" s="74" t="n">
        <x:v>1</x:v>
      </x:c>
      <x:c r="G38" s="74" t="n">
        <x:f>D38*F38</x:f>
        <x:v>2</x:v>
      </x:c>
      <x:c r="H38" s="74" t="str">
        <x:f>IF(C38="","Not Answered",IF(C38="Yes","Ready",IF(C38="Partly","Review",IF(C38="Not Applicable","Ready","Priority"))))</x:f>
        <x:v>Review</x:v>
      </x:c>
      <x:c r="I38" s="74" t="str">
        <x:v>Complex situations may require individualized guidance.</x:v>
      </x:c>
      <x:c r="J38" s="74" t="str">
        <x:v>Identify questions that require qualified professional advice.</x:v>
      </x:c>
      <x:c r="K38" s="74" t="n">
        <x:f>IF(H38="Priority",1,IF(H38="Review",2,3))</x:f>
        <x:v>2</x:v>
      </x:c>
      <x:c r="L38" s="104" t="str"/>
      <x:c r="M38" s="74" t="n">
        <x:f>SUMIF($A$15:$A$38,A38,$G$15:$G$38)</x:f>
        <x:v>2</x:v>
      </x:c>
      <x:c r="N38" s="74" t="n">
        <x:f>SUMPRODUCT(($A$15:$A$38=A38)*$E$15:$E$38*$F$15:$F$38)</x:f>
        <x:v>4</x:v>
      </x:c>
      <x:c r="O38" s="105" t="n">
        <x:f>IF(N38=0,0,M38/N38)</x:f>
        <x:v>0.5</x:v>
      </x:c>
    </x:row>
    <x:row r="40">
      <x:c r="A40" s="64" t="str">
        <x:v>READINESS BY AREA</x:v>
      </x:c>
      <x:c r="B40" s="65"/>
      <x:c r="C40" s="65"/>
      <x:c r="D40" s="65"/>
      <x:c r="E40" s="65"/>
      <x:c r="F40" s="66"/>
      <x:c r="G40" s="19"/>
      <x:c r="H40" s="19"/>
      <x:c r="I40" s="19"/>
      <x:c r="J40" s="19"/>
      <x:c r="K40" s="19"/>
      <x:c r="L40" s="19"/>
      <x:c r="M40" s="19"/>
      <x:c r="N40" s="19"/>
      <x:c r="O40" s="19"/>
    </x:row>
    <x:row r="41">
      <x:c r="A41" s="67" t="str">
        <x:v>Area</x:v>
      </x:c>
      <x:c r="B41" s="24" t="str">
        <x:v>Points Earned</x:v>
      </x:c>
      <x:c r="C41" s="24" t="str">
        <x:v>Maximum Points</x:v>
      </x:c>
      <x:c r="D41" s="24" t="str">
        <x:v>Area Score</x:v>
      </x:c>
      <x:c r="E41" s="24" t="str">
        <x:v>Status</x:v>
      </x:c>
      <x:c r="F41" s="68" t="str">
        <x:v>Priority Rank</x:v>
      </x:c>
    </x:row>
    <x:row r="42">
      <x:c r="A42" s="69" t="str">
        <x:v>Financial Foundation</x:v>
      </x:c>
      <x:c r="B42" s="70" t="n">
        <x:f>SUMIF($A$15:$A$38,A42,$G$15:$G$38)</x:f>
        <x:v>32</x:v>
      </x:c>
      <x:c r="C42" s="70" t="n">
        <x:f>SUMPRODUCT(($A$15:$A$38=A42)*$E$15:$E$38*$F$15:$F$38)</x:f>
        <x:v>40</x:v>
      </x:c>
      <x:c r="D42" s="44" t="n">
        <x:f>IF(C42=0,0,B42/C42)</x:f>
        <x:v>0.8</x:v>
      </x:c>
      <x:c r="E42" s="70" t="str">
        <x:f>IF(D42&gt;=0.75,"Ready",IF(D42&gt;=0.5,"Review","Priority"))</x:f>
        <x:v>Ready</x:v>
      </x:c>
      <x:c r="F42" s="71" t="n">
        <x:f>RANK(D42,$D$42:$D$55,1)+COUNTIF($D$42:D42,D42)-1</x:f>
        <x:v>12</x:v>
      </x:c>
    </x:row>
    <x:row r="43">
      <x:c r="A43" s="69" t="str">
        <x:v>Employer Benefits</x:v>
      </x:c>
      <x:c r="B43" s="70" t="n">
        <x:f>SUMIF($A$15:$A$38,A43,$G$15:$G$38)</x:f>
        <x:v>2</x:v>
      </x:c>
      <x:c r="C43" s="70" t="n">
        <x:f>SUMPRODUCT(($A$15:$A$38=A43)*$E$15:$E$38*$F$15:$F$38)</x:f>
        <x:v>4</x:v>
      </x:c>
      <x:c r="D43" s="44" t="n">
        <x:f>IF(C43=0,0,B43/C43)</x:f>
        <x:v>0.5</x:v>
      </x:c>
      <x:c r="E43" s="70" t="str">
        <x:f>IF(D43&gt;=0.75,"Ready",IF(D43&gt;=0.5,"Review","Priority"))</x:f>
        <x:v>Review</x:v>
      </x:c>
      <x:c r="F43" s="71" t="n">
        <x:f>RANK(D43,$D$42:$D$55,1)+COUNTIF($D$42:D43,D43)-1</x:f>
        <x:v>4</x:v>
      </x:c>
    </x:row>
    <x:row r="44">
      <x:c r="A44" s="69" t="str">
        <x:v>Account Choice</x:v>
      </x:c>
      <x:c r="B44" s="70" t="n">
        <x:f>SUMIF($A$15:$A$38,A44,$G$15:$G$38)</x:f>
        <x:v>2</x:v>
      </x:c>
      <x:c r="C44" s="70" t="n">
        <x:f>SUMPRODUCT(($A$15:$A$38=A44)*$E$15:$E$38*$F$15:$F$38)</x:f>
        <x:v>8</x:v>
      </x:c>
      <x:c r="D44" s="44" t="n">
        <x:f>IF(C44=0,0,B44/C44)</x:f>
        <x:v>0.25</x:v>
      </x:c>
      <x:c r="E44" s="70" t="str">
        <x:f>IF(D44&gt;=0.75,"Ready",IF(D44&gt;=0.5,"Review","Priority"))</x:f>
        <x:v>Priority</x:v>
      </x:c>
      <x:c r="F44" s="71" t="n">
        <x:f>RANK(D44,$D$42:$D$55,1)+COUNTIF($D$42:D44,D44)-1</x:f>
        <x:v>2</x:v>
      </x:c>
    </x:row>
    <x:row r="45">
      <x:c r="A45" s="69" t="str">
        <x:v>Time Horizon</x:v>
      </x:c>
      <x:c r="B45" s="70" t="n">
        <x:f>SUMIF($A$15:$A$38,A45,$G$15:$G$38)</x:f>
        <x:v>10</x:v>
      </x:c>
      <x:c r="C45" s="70" t="n">
        <x:f>SUMPRODUCT(($A$15:$A$38=A45)*$E$15:$E$38*$F$15:$F$38)</x:f>
        <x:v>12</x:v>
      </x:c>
      <x:c r="D45" s="44" t="n">
        <x:f>IF(C45=0,0,B45/C45)</x:f>
        <x:v>0.8333333333333334</x:v>
      </x:c>
      <x:c r="E45" s="70" t="str">
        <x:f>IF(D45&gt;=0.75,"Ready",IF(D45&gt;=0.5,"Review","Priority"))</x:f>
        <x:v>Ready</x:v>
      </x:c>
      <x:c r="F45" s="71" t="n">
        <x:f>RANK(D45,$D$42:$D$55,1)+COUNTIF($D$42:D45,D45)-1</x:f>
        <x:v>13</x:v>
      </x:c>
    </x:row>
    <x:row r="46">
      <x:c r="A46" s="69" t="str">
        <x:v>Risk</x:v>
      </x:c>
      <x:c r="B46" s="70" t="n">
        <x:f>SUMIF($A$15:$A$38,A46,$G$15:$G$38)</x:f>
        <x:v>12</x:v>
      </x:c>
      <x:c r="C46" s="70" t="n">
        <x:f>SUMPRODUCT(($A$15:$A$38=A46)*$E$15:$E$38*$F$15:$F$38)</x:f>
        <x:v>16</x:v>
      </x:c>
      <x:c r="D46" s="44" t="n">
        <x:f>IF(C46=0,0,B46/C46)</x:f>
        <x:v>0.75</x:v>
      </x:c>
      <x:c r="E46" s="70" t="str">
        <x:f>IF(D46&gt;=0.75,"Ready",IF(D46&gt;=0.5,"Review","Priority"))</x:f>
        <x:v>Ready</x:v>
      </x:c>
      <x:c r="F46" s="71" t="n">
        <x:f>RANK(D46,$D$42:$D$55,1)+COUNTIF($D$42:D46,D46)-1</x:f>
        <x:v>9</x:v>
      </x:c>
    </x:row>
    <x:row r="47">
      <x:c r="A47" s="69" t="str">
        <x:v>Diversification</x:v>
      </x:c>
      <x:c r="B47" s="70" t="n">
        <x:f>SUMIF($A$15:$A$38,A47,$G$15:$G$38)</x:f>
        <x:v>6</x:v>
      </x:c>
      <x:c r="C47" s="70" t="n">
        <x:f>SUMPRODUCT(($A$15:$A$38=A47)*$E$15:$E$38*$F$15:$F$38)</x:f>
        <x:v>8</x:v>
      </x:c>
      <x:c r="D47" s="44" t="n">
        <x:f>IF(C47=0,0,B47/C47)</x:f>
        <x:v>0.75</x:v>
      </x:c>
      <x:c r="E47" s="70" t="str">
        <x:f>IF(D47&gt;=0.75,"Ready",IF(D47&gt;=0.5,"Review","Priority"))</x:f>
        <x:v>Ready</x:v>
      </x:c>
      <x:c r="F47" s="71" t="n">
        <x:f>RANK(D47,$D$42:$D$55,1)+COUNTIF($D$42:D47,D47)-1</x:f>
        <x:v>10</x:v>
      </x:c>
    </x:row>
    <x:row r="48">
      <x:c r="A48" s="69" t="str">
        <x:v>Fees</x:v>
      </x:c>
      <x:c r="B48" s="70" t="n">
        <x:f>SUMIF($A$15:$A$38,A48,$G$15:$G$38)</x:f>
        <x:v>2</x:v>
      </x:c>
      <x:c r="C48" s="70" t="n">
        <x:f>SUMPRODUCT(($A$15:$A$38=A48)*$E$15:$E$38*$F$15:$F$38)</x:f>
        <x:v>4</x:v>
      </x:c>
      <x:c r="D48" s="44" t="n">
        <x:f>IF(C48=0,0,B48/C48)</x:f>
        <x:v>0.5</x:v>
      </x:c>
      <x:c r="E48" s="70" t="str">
        <x:f>IF(D48&gt;=0.75,"Ready",IF(D48&gt;=0.5,"Review","Priority"))</x:f>
        <x:v>Review</x:v>
      </x:c>
      <x:c r="F48" s="71" t="n">
        <x:f>RANK(D48,$D$42:$D$55,1)+COUNTIF($D$42:D48,D48)-1</x:f>
        <x:v>5</x:v>
      </x:c>
    </x:row>
    <x:row r="49">
      <x:c r="A49" s="69" t="str">
        <x:v>Investing Basics</x:v>
      </x:c>
      <x:c r="B49" s="70" t="n">
        <x:f>SUMIF($A$15:$A$38,A49,$G$15:$G$38)</x:f>
        <x:v>6</x:v>
      </x:c>
      <x:c r="C49" s="70" t="n">
        <x:f>SUMPRODUCT(($A$15:$A$38=A49)*$E$15:$E$38*$F$15:$F$38)</x:f>
        <x:v>8</x:v>
      </x:c>
      <x:c r="D49" s="44" t="n">
        <x:f>IF(C49=0,0,B49/C49)</x:f>
        <x:v>0.75</x:v>
      </x:c>
      <x:c r="E49" s="70" t="str">
        <x:f>IF(D49&gt;=0.75,"Ready",IF(D49&gt;=0.5,"Review","Priority"))</x:f>
        <x:v>Ready</x:v>
      </x:c>
      <x:c r="F49" s="71" t="n">
        <x:f>RANK(D49,$D$42:$D$55,1)+COUNTIF($D$42:D49,D49)-1</x:f>
        <x:v>11</x:v>
      </x:c>
    </x:row>
    <x:row r="50">
      <x:c r="A50" s="69" t="str">
        <x:v>Behavior</x:v>
      </x:c>
      <x:c r="B50" s="70" t="n">
        <x:f>SUMIF($A$15:$A$38,A50,$G$15:$G$38)</x:f>
        <x:v>2</x:v>
      </x:c>
      <x:c r="C50" s="70" t="n">
        <x:f>SUMPRODUCT(($A$15:$A$38=A50)*$E$15:$E$38*$F$15:$F$38)</x:f>
        <x:v>8</x:v>
      </x:c>
      <x:c r="D50" s="44" t="n">
        <x:f>IF(C50=0,0,B50/C50)</x:f>
        <x:v>0.25</x:v>
      </x:c>
      <x:c r="E50" s="70" t="str">
        <x:f>IF(D50&gt;=0.75,"Ready",IF(D50&gt;=0.5,"Review","Priority"))</x:f>
        <x:v>Priority</x:v>
      </x:c>
      <x:c r="F50" s="71" t="n">
        <x:f>RANK(D50,$D$42:$D$55,1)+COUNTIF($D$42:D50,D50)-1</x:f>
        <x:v>3</x:v>
      </x:c>
    </x:row>
    <x:row r="51">
      <x:c r="A51" s="69" t="str">
        <x:v>Security</x:v>
      </x:c>
      <x:c r="B51" s="70" t="n">
        <x:f>SUMIF($A$15:$A$38,A51,$G$15:$G$38)</x:f>
        <x:v>4</x:v>
      </x:c>
      <x:c r="C51" s="70" t="n">
        <x:f>SUMPRODUCT(($A$15:$A$38=A51)*$E$15:$E$38*$F$15:$F$38)</x:f>
        <x:v>4</x:v>
      </x:c>
      <x:c r="D51" s="44" t="n">
        <x:f>IF(C51=0,0,B51/C51)</x:f>
        <x:v>1</x:v>
      </x:c>
      <x:c r="E51" s="70" t="str">
        <x:f>IF(D51&gt;=0.75,"Ready",IF(D51&gt;=0.5,"Review","Priority"))</x:f>
        <x:v>Ready</x:v>
      </x:c>
      <x:c r="F51" s="71" t="n">
        <x:f>RANK(D51,$D$42:$D$55,1)+COUNTIF($D$42:D51,D51)-1</x:f>
        <x:v>14</x:v>
      </x:c>
    </x:row>
    <x:row r="52">
      <x:c r="A52" s="69" t="str">
        <x:v>Fraud Awareness</x:v>
      </x:c>
      <x:c r="B52" s="70" t="n">
        <x:f>SUMIF($A$15:$A$38,A52,$G$15:$G$38)</x:f>
        <x:v>2</x:v>
      </x:c>
      <x:c r="C52" s="70" t="n">
        <x:f>SUMPRODUCT(($A$15:$A$38=A52)*$E$15:$E$38*$F$15:$F$38)</x:f>
        <x:v>4</x:v>
      </x:c>
      <x:c r="D52" s="44" t="n">
        <x:f>IF(C52=0,0,B52/C52)</x:f>
        <x:v>0.5</x:v>
      </x:c>
      <x:c r="E52" s="70" t="str">
        <x:f>IF(D52&gt;=0.75,"Ready",IF(D52&gt;=0.5,"Review","Priority"))</x:f>
        <x:v>Review</x:v>
      </x:c>
      <x:c r="F52" s="71" t="n">
        <x:f>RANK(D52,$D$42:$D$55,1)+COUNTIF($D$42:D52,D52)-1</x:f>
        <x:v>6</x:v>
      </x:c>
    </x:row>
    <x:row r="53">
      <x:c r="A53" s="69" t="str">
        <x:v>Taxes</x:v>
      </x:c>
      <x:c r="B53" s="70" t="n">
        <x:f>SUMIF($A$15:$A$38,A53,$G$15:$G$38)</x:f>
        <x:v>2</x:v>
      </x:c>
      <x:c r="C53" s="70" t="n">
        <x:f>SUMPRODUCT(($A$15:$A$38=A53)*$E$15:$E$38*$F$15:$F$38)</x:f>
        <x:v>4</x:v>
      </x:c>
      <x:c r="D53" s="44" t="n">
        <x:f>IF(C53=0,0,B53/C53)</x:f>
        <x:v>0.5</x:v>
      </x:c>
      <x:c r="E53" s="70" t="str">
        <x:f>IF(D53&gt;=0.75,"Ready",IF(D53&gt;=0.5,"Review","Priority"))</x:f>
        <x:v>Review</x:v>
      </x:c>
      <x:c r="F53" s="71" t="n">
        <x:f>RANK(D53,$D$42:$D$55,1)+COUNTIF($D$42:D53,D53)-1</x:f>
        <x:v>7</x:v>
      </x:c>
    </x:row>
    <x:row r="54">
      <x:c r="A54" s="69" t="str">
        <x:v>Documentation</x:v>
      </x:c>
      <x:c r="B54" s="70" t="n">
        <x:f>SUMIF($A$15:$A$38,A54,$G$15:$G$38)</x:f>
        <x:v>0</x:v>
      </x:c>
      <x:c r="C54" s="70" t="n">
        <x:f>SUMPRODUCT(($A$15:$A$38=A54)*$E$15:$E$38*$F$15:$F$38)</x:f>
        <x:v>4</x:v>
      </x:c>
      <x:c r="D54" s="44" t="n">
        <x:f>IF(C54=0,0,B54/C54)</x:f>
        <x:v>0</x:v>
      </x:c>
      <x:c r="E54" s="70" t="str">
        <x:f>IF(D54&gt;=0.75,"Ready",IF(D54&gt;=0.5,"Review","Priority"))</x:f>
        <x:v>Priority</x:v>
      </x:c>
      <x:c r="F54" s="71" t="n">
        <x:f>RANK(D54,$D$42:$D$55,1)+COUNTIF($D$42:D54,D54)-1</x:f>
        <x:v>1</x:v>
      </x:c>
    </x:row>
    <x:row r="55">
      <x:c r="A55" s="72" t="str">
        <x:v>Professional Help</x:v>
      </x:c>
      <x:c r="B55" s="74" t="n">
        <x:f>SUMIF($A$15:$A$38,A55,$G$15:$G$38)</x:f>
        <x:v>2</x:v>
      </x:c>
      <x:c r="C55" s="74" t="n">
        <x:f>SUMPRODUCT(($A$15:$A$38=A55)*$E$15:$E$38*$F$15:$F$38)</x:f>
        <x:v>4</x:v>
      </x:c>
      <x:c r="D55" s="113" t="n">
        <x:f>IF(C55=0,0,B55/C55)</x:f>
        <x:v>0.5</x:v>
      </x:c>
      <x:c r="E55" s="74" t="str">
        <x:f>IF(D55&gt;=0.75,"Ready",IF(D55&gt;=0.5,"Review","Priority"))</x:f>
        <x:v>Review</x:v>
      </x:c>
      <x:c r="F55" s="75" t="n">
        <x:f>RANK(D55,$D$42:$D$55,1)+COUNTIF($D$42:D55,D55)-1</x:f>
        <x:v>8</x:v>
      </x:c>
    </x:row>
    <x:row r="57" ht="24" customHeight="1">
      <x:c r="A57" s="55" t="str">
        <x:v>This checklist is an educational self-assessment. It does not recommend any security, fund, account, allocation, or investment strategy, and it does not guarantee that investing is suitable for you. Investment values can decline, fees and taxes vary, and money needed soon may require more stable treatment. Verify information and seek qualified advice when your situation is complex.</x:v>
      </x:c>
      <x:c r="B57" s="55"/>
      <x:c r="C57" s="55"/>
      <x:c r="D57" s="55"/>
      <x:c r="E57" s="55"/>
      <x:c r="F57" s="55"/>
      <x:c r="G57" s="55"/>
      <x:c r="H57" s="55"/>
      <x:c r="I57" s="55"/>
      <x:c r="J57" s="55"/>
      <x:c r="K57" s="55"/>
      <x:c r="L57" s="55"/>
      <x:c r="M57" s="55"/>
      <x:c r="N57" s="55"/>
      <x:c r="O57" s="55"/>
    </x:row>
    <x:row r="58" ht="24" customHeight="1">
      <x:c r="A58" s="56"/>
      <x:c r="B58" s="56"/>
      <x:c r="C58" s="56"/>
      <x:c r="D58" s="56"/>
      <x:c r="E58" s="56"/>
      <x:c r="F58" s="56"/>
      <x:c r="G58" s="56"/>
      <x:c r="H58" s="56"/>
      <x:c r="I58" s="56"/>
      <x:c r="J58" s="56"/>
      <x:c r="K58" s="56"/>
      <x:c r="L58" s="56"/>
      <x:c r="M58" s="56"/>
      <x:c r="N58" s="56"/>
      <x:c r="O58" s="56"/>
    </x:row>
    <x:row r="59" ht="24" customHeight="1">
      <x:c r="A59" s="56"/>
      <x:c r="B59" s="56"/>
      <x:c r="C59" s="56"/>
      <x:c r="D59" s="56"/>
      <x:c r="E59" s="56"/>
      <x:c r="F59" s="56"/>
      <x:c r="G59" s="56"/>
      <x:c r="H59" s="56"/>
      <x:c r="I59" s="56"/>
      <x:c r="J59" s="56"/>
      <x:c r="K59" s="56"/>
      <x:c r="L59" s="56"/>
      <x:c r="M59" s="56"/>
      <x:c r="N59" s="56"/>
      <x:c r="O59" s="56"/>
    </x:row>
    <x:row r="60" ht="24" customHeight="1">
      <x:c r="A60" s="56"/>
      <x:c r="B60" s="56"/>
      <x:c r="C60" s="56"/>
      <x:c r="D60" s="56"/>
      <x:c r="E60" s="56"/>
      <x:c r="F60" s="56"/>
      <x:c r="G60" s="56"/>
      <x:c r="H60" s="56"/>
      <x:c r="I60" s="56"/>
      <x:c r="J60" s="56"/>
      <x:c r="K60" s="56"/>
      <x:c r="L60" s="56"/>
      <x:c r="M60" s="56"/>
      <x:c r="N60" s="56"/>
      <x:c r="O60" s="56"/>
    </x:row>
  </x:sheetData>
  <x:mergeCells>
    <x:mergeCell ref="A1:O2"/>
    <x:mergeCell ref="A3:O3"/>
    <x:mergeCell ref="A5:D5"/>
    <x:mergeCell ref="C6:D6"/>
    <x:mergeCell ref="C7:D7"/>
    <x:mergeCell ref="C8:D8"/>
    <x:mergeCell ref="C9:D9"/>
    <x:mergeCell ref="C10:D10"/>
    <x:mergeCell ref="C11:D11"/>
    <x:mergeCell ref="F5:O5"/>
    <x:mergeCell ref="G6:H6"/>
    <x:mergeCell ref="J6:K6"/>
    <x:mergeCell ref="M6:O6"/>
    <x:mergeCell ref="G7:H7"/>
    <x:mergeCell ref="J7:K7"/>
    <x:mergeCell ref="M7:O7"/>
    <x:mergeCell ref="G8:H8"/>
    <x:mergeCell ref="J8:K8"/>
    <x:mergeCell ref="M8:O8"/>
    <x:mergeCell ref="G9:H9"/>
    <x:mergeCell ref="J9:K9"/>
    <x:mergeCell ref="M9:O9"/>
    <x:mergeCell ref="G10:H10"/>
    <x:mergeCell ref="J10:K10"/>
    <x:mergeCell ref="M10:O10"/>
    <x:mergeCell ref="A13:O13"/>
    <x:mergeCell ref="A40:O40"/>
    <x:mergeCell ref="A57:O60"/>
  </x:mergeCells>
  <x:conditionalFormatting sqref="H15:H38">
    <x:cfRule type="expression" dxfId="0" priority="1">
      <x:formula>H15="Ready"</x:formula>
    </x:cfRule>
    <x:cfRule type="expression" dxfId="1" priority="2">
      <x:formula>H15="Review"</x:formula>
    </x:cfRule>
    <x:cfRule type="expression" dxfId="2" priority="3">
      <x:formula>H15="Priority"</x:formula>
    </x:cfRule>
  </x:conditionalFormatting>
  <x:conditionalFormatting sqref="G15:G38">
    <x:cfRule type="dataBar" priority="4">
      <x:dataBar>
        <x:cfvo type="min"/>
        <x:cfvo type="max"/>
        <x:color rgb="FFA02B93"/>
      </x:dataBar>
      <x:extLst>
        <x:ext xmlns:x14="http://schemas.microsoft.com/office/spreadsheetml/2009/9/main" uri="{B025F937-C7B1-47D3-B67F-A62EFF666E3E}">
          <x14:id>{A06B4B00-62C8-50A3-E002-B6B4E098169D}</x14:id>
        </x:ext>
      </x:extLst>
    </x:cfRule>
  </x:conditionalFormatting>
  <x:conditionalFormatting sqref="G10:H10">
    <x:cfRule type="expression" dxfId="3" priority="5">
      <x:formula>G10="Ready for a Simple Plan"</x:formula>
    </x:cfRule>
    <x:cfRule type="expression" dxfId="4" priority="6">
      <x:formula>OR(G10="Foundation Work Needed",G10="Proceed With Caution")</x:formula>
    </x:cfRule>
  </x:conditionalFormatting>
  <x:conditionalFormatting sqref="E42:E55">
    <x:cfRule type="expression" dxfId="5" priority="7">
      <x:formula>E42="Ready"</x:formula>
    </x:cfRule>
    <x:cfRule type="expression" dxfId="6" priority="8">
      <x:formula>E42="Review"</x:formula>
    </x:cfRule>
    <x:cfRule type="expression" dxfId="7" priority="9">
      <x:formula>E42="Priority"</x:formula>
    </x:cfRule>
  </x:conditionalFormatting>
  <x:dataValidations count="1">
    <x:dataValidation type="list" sqref="C15:C38">
      <x:formula1>"Yes,Partly,No,Not Applicable"</x:formula1>
    </x:dataValidation>
  </x:dataValidations>
  <x:pageMargins left="0.7" right="0.7" top="0.75" bottom="0.75" header="0.3" footer="0.3"/>
  <x:drawing xmlns:r="http://schemas.openxmlformats.org/officeDocument/2006/relationships" r:id="R7ecb10fa3fa74d7b"/>
  <x:extLst>
    <x:ext xmlns:x14="http://schemas.microsoft.com/office/spreadsheetml/2009/9/main" xmlns:xm="http://schemas.microsoft.com/office/excel/2006/main" uri="{78C0D931-6437-407d-A8EE-F0AAD7539E65}">
      <x14:conditionalFormattings>
        <x14:conditionalFormatting>
          <x14:cfRule type="dataBar" priority="4" id="{A06B4B00-62C8-50A3-E002-B6B4E098169D}">
            <x14:dataBar gradient="1">
              <x14:cfvo type="min"/>
              <x14:cfvo type="max"/>
              <x14:fillColor rgb="FFA02B93"/>
            </x14:dataBar>
          </x14:cfRule>
          <xm:sqref>G15:G38</xm:sqref>
        </x14:conditionalFormatting>
      </x14:conditionalFormattings>
    </x:ext>
  </x:extLst>
</x:worksheet>
</file>

<file path=xl/worksheets/sheet2.xml><?xml version="1.0" encoding="utf-8"?>
<x:worksheet xmlns:x="http://schemas.openxmlformats.org/spreadsheetml/2006/main">
  <x:sheetFormatPr defaultRowHeight="15"/>
  <x:cols>
    <x:col min="1" max="1" width="11" hidden="0" customWidth="1"/>
    <x:col min="2" max="2" width="24" hidden="0" customWidth="1"/>
    <x:col min="3" max="3" width="42" hidden="0" customWidth="1"/>
    <x:col min="4" max="4" width="46" hidden="0" customWidth="1"/>
    <x:col min="5" max="5" width="17" hidden="0" customWidth="1"/>
    <x:col min="6" max="6" width="17" hidden="0" customWidth="1"/>
    <x:col min="7" max="7" width="30" hidden="0" customWidth="1"/>
    <x:col min="8" max="8" width="18" hidden="0" customWidth="1"/>
    <x:col min="9" max="9" width="22" hidden="0" customWidth="1"/>
    <x:col min="10" max="10" width="28" hidden="0" customWidth="1"/>
  </x:cols>
  <x:sheetData>
    <x:row r="1">
      <x:c r="A1" s="117" t="str">
        <x:v>Investing Readiness Action Plan</x:v>
      </x:c>
      <x:c r="B1" s="117"/>
      <x:c r="C1" s="117"/>
      <x:c r="D1" s="117"/>
      <x:c r="E1" s="117"/>
      <x:c r="F1" s="117"/>
      <x:c r="G1" s="117"/>
      <x:c r="H1" s="117"/>
      <x:c r="I1" s="117"/>
      <x:c r="J1" s="117"/>
    </x:row>
    <x:row r="2">
      <x:c r="A2" s="117"/>
      <x:c r="B2" s="117"/>
      <x:c r="C2" s="117"/>
      <x:c r="D2" s="117"/>
      <x:c r="E2" s="117"/>
      <x:c r="F2" s="117"/>
      <x:c r="G2" s="117"/>
      <x:c r="H2" s="117"/>
      <x:c r="I2" s="117"/>
      <x:c r="J2" s="117"/>
    </x:row>
    <x:row r="3">
      <x:c r="A3" s="122" t="str">
        <x:v>Turn readiness gaps into specific learning and financial-foundation actions.</x:v>
      </x:c>
      <x:c r="B3" s="122"/>
      <x:c r="C3" s="122"/>
      <x:c r="D3" s="122"/>
      <x:c r="E3" s="122"/>
      <x:c r="F3" s="122"/>
      <x:c r="G3" s="122"/>
      <x:c r="H3" s="122"/>
      <x:c r="I3" s="122"/>
      <x:c r="J3" s="122"/>
    </x:row>
    <x:row r="5">
      <x:c r="A5" s="137" t="str">
        <x:v>Priority</x:v>
      </x:c>
      <x:c r="B5" s="138" t="str">
        <x:v>Area</x:v>
      </x:c>
      <x:c r="C5" s="138" t="str">
        <x:v>Question / Gap</x:v>
      </x:c>
      <x:c r="D5" s="138" t="str">
        <x:v>Recommended Action</x:v>
      </x:c>
      <x:c r="E5" s="138" t="str">
        <x:v>Target Date</x:v>
      </x:c>
      <x:c r="F5" s="138" t="str">
        <x:v>Status</x:v>
      </x:c>
      <x:c r="G5" s="138" t="str">
        <x:v>Resource or Evidence</x:v>
      </x:c>
      <x:c r="H5" s="138" t="str">
        <x:v>Completion Date</x:v>
      </x:c>
      <x:c r="I5" s="138" t="str">
        <x:v>Confidence After Review</x:v>
      </x:c>
      <x:c r="J5" s="139" t="str">
        <x:v>Notes</x:v>
      </x:c>
    </x:row>
    <x:row r="6">
      <x:c r="A6" s="69" t="n">
        <x:v>1</x:v>
      </x:c>
      <x:c r="B6" s="129" t="str">
        <x:f>IFERROR(INDEX('Investing Readiness'!$A$42:$A$55,MATCH(A6,'Investing Readiness'!$F$42:$F$55,0)),"")</x:f>
        <x:v>Documentation</x:v>
      </x:c>
      <x:c r="C6" s="129" t="str">
        <x:f>IF(B6="","",IFERROR(INDEX('Investing Readiness'!$B$15:$B$38,MATCH(B6,'Investing Readiness'!$A$15:$A$38,0)),"Review this area"))</x:f>
        <x:v>Have you written down the goal, contribution amount, time horizon, and review schedule?</x:v>
      </x:c>
      <x:c r="D6" s="129" t="str">
        <x:f>IF(B6="","",IFERROR(INDEX('Investing Readiness'!$J$15:$J$38,MATCH(B6,'Investing Readiness'!$A$15:$A$38,0)),"Choose one practical next step"))</x:f>
        <x:v>Create a one-page beginner investment plan.</x:v>
      </x:c>
      <x:c r="E6" s="131" t="n">
        <x:f>TODAY()+A6*30</x:f>
        <x:v>46261</x:v>
      </x:c>
      <x:c r="F6" s="29" t="str">
        <x:v>Not Started</x:v>
      </x:c>
      <x:c r="G6" s="29" t="str"/>
      <x:c r="H6" s="34"/>
      <x:c r="I6" s="29" t="str">
        <x:v>Low</x:v>
      </x:c>
      <x:c r="J6" s="140" t="str"/>
    </x:row>
    <x:row r="7">
      <x:c r="A7" s="69" t="n">
        <x:v>2</x:v>
      </x:c>
      <x:c r="B7" s="129" t="str">
        <x:f>IFERROR(INDEX('Investing Readiness'!$A$42:$A$55,MATCH(A7,'Investing Readiness'!$F$42:$F$55,0)),"")</x:f>
        <x:v>Account Choice</x:v>
      </x:c>
      <x:c r="C7" s="129" t="str">
        <x:f>IF(B7="","",IFERROR(INDEX('Investing Readiness'!$B$15:$B$38,MATCH(B7,'Investing Readiness'!$A$15:$A$38,0)),"Review this area"))</x:f>
        <x:v>Do you understand the purpose of taxable, retirement, and education accounts?</x:v>
      </x:c>
      <x:c r="D7" s="129" t="str">
        <x:f>IF(B7="","",IFERROR(INDEX('Investing Readiness'!$J$15:$J$38,MATCH(B7,'Investing Readiness'!$A$15:$A$38,0)),"Choose one practical next step"))</x:f>
        <x:v>Learn the basic purpose and restrictions of available account types.</x:v>
      </x:c>
      <x:c r="E7" s="131" t="n">
        <x:f>TODAY()+A7*30</x:f>
        <x:v>46291</x:v>
      </x:c>
      <x:c r="F7" s="29" t="str">
        <x:v>Not Started</x:v>
      </x:c>
      <x:c r="G7" s="29" t="str"/>
      <x:c r="H7" s="34"/>
      <x:c r="I7" s="29" t="str">
        <x:v>Low</x:v>
      </x:c>
      <x:c r="J7" s="140" t="str"/>
    </x:row>
    <x:row r="8">
      <x:c r="A8" s="69" t="n">
        <x:v>3</x:v>
      </x:c>
      <x:c r="B8" s="129" t="str">
        <x:f>IFERROR(INDEX('Investing Readiness'!$A$42:$A$55,MATCH(A8,'Investing Readiness'!$F$42:$F$55,0)),"")</x:f>
        <x:v>Behavior</x:v>
      </x:c>
      <x:c r="C8" s="129" t="str">
        <x:f>IF(B8="","",IFERROR(INDEX('Investing Readiness'!$B$15:$B$38,MATCH(B8,'Investing Readiness'!$A$15:$A$38,0)),"Review this area"))</x:f>
        <x:v>Do you have a rule for contributions and portfolio reviews?</x:v>
      </x:c>
      <x:c r="D8" s="129" t="str">
        <x:f>IF(B8="","",IFERROR(INDEX('Investing Readiness'!$J$15:$J$38,MATCH(B8,'Investing Readiness'!$A$15:$A$38,0)),"Choose one practical next step"))</x:f>
        <x:v>Create a simple contribution and review schedule.</x:v>
      </x:c>
      <x:c r="E8" s="131" t="n">
        <x:f>TODAY()+A8*30</x:f>
        <x:v>46321</x:v>
      </x:c>
      <x:c r="F8" s="29" t="str">
        <x:v>Not Started</x:v>
      </x:c>
      <x:c r="G8" s="29" t="str"/>
      <x:c r="H8" s="34"/>
      <x:c r="I8" s="29" t="str">
        <x:v>Low</x:v>
      </x:c>
      <x:c r="J8" s="140" t="str"/>
    </x:row>
    <x:row r="9">
      <x:c r="A9" s="69" t="n">
        <x:v>4</x:v>
      </x:c>
      <x:c r="B9" s="129" t="str">
        <x:f>IFERROR(INDEX('Investing Readiness'!$A$42:$A$55,MATCH(A9,'Investing Readiness'!$F$42:$F$55,0)),"")</x:f>
        <x:v>Employer Benefits</x:v>
      </x:c>
      <x:c r="C9" s="129" t="str">
        <x:f>IF(B9="","",IFERROR(INDEX('Investing Readiness'!$B$15:$B$38,MATCH(B9,'Investing Readiness'!$A$15:$A$38,0)),"Review this area"))</x:f>
        <x:v>Have you reviewed any employer retirement plan and matching contribution?</x:v>
      </x:c>
      <x:c r="D9" s="129" t="str">
        <x:f>IF(B9="","",IFERROR(INDEX('Investing Readiness'!$J$15:$J$38,MATCH(B9,'Investing Readiness'!$A$15:$A$38,0)),"Choose one practical next step"))</x:f>
        <x:v>Review eligibility, vesting, contribution rules, and fees.</x:v>
      </x:c>
      <x:c r="E9" s="131" t="n">
        <x:f>TODAY()+A9*30</x:f>
        <x:v>46351</x:v>
      </x:c>
      <x:c r="F9" s="29" t="str">
        <x:v>Not Started</x:v>
      </x:c>
      <x:c r="G9" s="29" t="str"/>
      <x:c r="H9" s="34"/>
      <x:c r="I9" s="29" t="str">
        <x:v>Low</x:v>
      </x:c>
      <x:c r="J9" s="140" t="str"/>
    </x:row>
    <x:row r="10">
      <x:c r="A10" s="69" t="n">
        <x:v>5</x:v>
      </x:c>
      <x:c r="B10" s="129" t="str">
        <x:f>IFERROR(INDEX('Investing Readiness'!$A$42:$A$55,MATCH(A10,'Investing Readiness'!$F$42:$F$55,0)),"")</x:f>
        <x:v>Fees</x:v>
      </x:c>
      <x:c r="C10" s="129" t="str">
        <x:f>IF(B10="","",IFERROR(INDEX('Investing Readiness'!$B$15:$B$38,MATCH(B10,'Investing Readiness'!$A$15:$A$38,0)),"Review this area"))</x:f>
        <x:v>Can you identify account fees, fund expenses, and trading costs?</x:v>
      </x:c>
      <x:c r="D10" s="129" t="str">
        <x:f>IF(B10="","",IFERROR(INDEX('Investing Readiness'!$J$15:$J$38,MATCH(B10,'Investing Readiness'!$A$15:$A$38,0)),"Choose one practical next step"))</x:f>
        <x:v>Review expense ratios, account fees, advisory fees, and transaction costs.</x:v>
      </x:c>
      <x:c r="E10" s="131" t="n">
        <x:f>TODAY()+A10*30</x:f>
        <x:v>46381</x:v>
      </x:c>
      <x:c r="F10" s="29" t="str">
        <x:v>Not Started</x:v>
      </x:c>
      <x:c r="G10" s="29" t="str"/>
      <x:c r="H10" s="34"/>
      <x:c r="I10" s="29" t="str">
        <x:v>Low</x:v>
      </x:c>
      <x:c r="J10" s="140" t="str"/>
    </x:row>
    <x:row r="11">
      <x:c r="A11" s="69" t="n">
        <x:v>6</x:v>
      </x:c>
      <x:c r="B11" s="129" t="str">
        <x:f>IFERROR(INDEX('Investing Readiness'!$A$42:$A$55,MATCH(A11,'Investing Readiness'!$F$42:$F$55,0)),"")</x:f>
        <x:v>Fraud Awareness</x:v>
      </x:c>
      <x:c r="C11" s="129" t="str">
        <x:f>IF(B11="","",IFERROR(INDEX('Investing Readiness'!$B$15:$B$38,MATCH(B11,'Investing Readiness'!$A$15:$A$38,0)),"Review this area"))</x:f>
        <x:v>Can you recognize guarantees, pressure tactics, and unregistered investment pitches as warning signs?</x:v>
      </x:c>
      <x:c r="D11" s="129" t="str">
        <x:f>IF(B11="","",IFERROR(INDEX('Investing Readiness'!$J$15:$J$38,MATCH(B11,'Investing Readiness'!$A$15:$A$38,0)),"Choose one practical next step"))</x:f>
        <x:v>Verify firms, professionals, products, and claims independently.</x:v>
      </x:c>
      <x:c r="E11" s="131" t="n">
        <x:f>TODAY()+A11*30</x:f>
        <x:v>46411</x:v>
      </x:c>
      <x:c r="F11" s="29" t="str">
        <x:v>Not Started</x:v>
      </x:c>
      <x:c r="G11" s="29" t="str"/>
      <x:c r="H11" s="34"/>
      <x:c r="I11" s="29" t="str">
        <x:v>Low</x:v>
      </x:c>
      <x:c r="J11" s="140" t="str"/>
    </x:row>
    <x:row r="12">
      <x:c r="A12" s="69" t="n">
        <x:v>7</x:v>
      </x:c>
      <x:c r="B12" s="129" t="str">
        <x:f>IFERROR(INDEX('Investing Readiness'!$A$42:$A$55,MATCH(A12,'Investing Readiness'!$F$42:$F$55,0)),"")</x:f>
        <x:v>Taxes</x:v>
      </x:c>
      <x:c r="C12" s="129" t="str">
        <x:f>IF(B12="","",IFERROR(INDEX('Investing Readiness'!$B$15:$B$38,MATCH(B12,'Investing Readiness'!$A$15:$A$38,0)),"Review this area"))</x:f>
        <x:v>Do you understand that investments may create taxable income or gains?</x:v>
      </x:c>
      <x:c r="D12" s="129" t="str">
        <x:f>IF(B12="","",IFERROR(INDEX('Investing Readiness'!$J$15:$J$38,MATCH(B12,'Investing Readiness'!$A$15:$A$38,0)),"Choose one practical next step"))</x:f>
        <x:v>Learn the basic tax treatment of the account and investment.</x:v>
      </x:c>
      <x:c r="E12" s="131" t="n">
        <x:f>TODAY()+A12*30</x:f>
        <x:v>46441</x:v>
      </x:c>
      <x:c r="F12" s="29" t="str">
        <x:v>Not Started</x:v>
      </x:c>
      <x:c r="G12" s="29" t="str"/>
      <x:c r="H12" s="34"/>
      <x:c r="I12" s="29" t="str">
        <x:v>Low</x:v>
      </x:c>
      <x:c r="J12" s="140" t="str"/>
    </x:row>
    <x:row r="13">
      <x:c r="A13" s="69" t="n">
        <x:v>8</x:v>
      </x:c>
      <x:c r="B13" s="129" t="str">
        <x:f>IFERROR(INDEX('Investing Readiness'!$A$42:$A$55,MATCH(A13,'Investing Readiness'!$F$42:$F$55,0)),"")</x:f>
        <x:v>Professional Help</x:v>
      </x:c>
      <x:c r="C13" s="129" t="str">
        <x:f>IF(B13="","",IFERROR(INDEX('Investing Readiness'!$B$15:$B$38,MATCH(B13,'Investing Readiness'!$A$15:$A$38,0)),"Review this area"))</x:f>
        <x:v>Do you know when a fiduciary financial professional or tax professional may be useful?</x:v>
      </x:c>
      <x:c r="D13" s="129" t="str">
        <x:f>IF(B13="","",IFERROR(INDEX('Investing Readiness'!$J$15:$J$38,MATCH(B13,'Investing Readiness'!$A$15:$A$38,0)),"Choose one practical next step"))</x:f>
        <x:v>Identify questions that require qualified professional advice.</x:v>
      </x:c>
      <x:c r="E13" s="131" t="n">
        <x:f>TODAY()+A13*30</x:f>
        <x:v>46471</x:v>
      </x:c>
      <x:c r="F13" s="29" t="str">
        <x:v>Not Started</x:v>
      </x:c>
      <x:c r="G13" s="29" t="str"/>
      <x:c r="H13" s="34"/>
      <x:c r="I13" s="29" t="str">
        <x:v>Low</x:v>
      </x:c>
      <x:c r="J13" s="140" t="str"/>
    </x:row>
    <x:row r="14">
      <x:c r="A14" s="69" t="n">
        <x:v>9</x:v>
      </x:c>
      <x:c r="B14" s="129" t="str">
        <x:f>IFERROR(INDEX('Investing Readiness'!$A$42:$A$55,MATCH(A14,'Investing Readiness'!$F$42:$F$55,0)),"")</x:f>
        <x:v>Risk</x:v>
      </x:c>
      <x:c r="C14" s="129" t="str">
        <x:f>IF(B14="","",IFERROR(INDEX('Investing Readiness'!$B$15:$B$38,MATCH(B14,'Investing Readiness'!$A$15:$A$38,0)),"Review this area"))</x:f>
        <x:v>Do you understand that investments can lose value?</x:v>
      </x:c>
      <x:c r="D14" s="129" t="str">
        <x:f>IF(B14="","",IFERROR(INDEX('Investing Readiness'!$J$15:$J$38,MATCH(B14,'Investing Readiness'!$A$15:$A$38,0)),"Choose one practical next step"))</x:f>
        <x:v>Review how temporary and permanent losses could affect your plan.</x:v>
      </x:c>
      <x:c r="E14" s="131" t="n">
        <x:f>TODAY()+A14*30</x:f>
        <x:v>46501</x:v>
      </x:c>
      <x:c r="F14" s="29" t="str">
        <x:v>Not Started</x:v>
      </x:c>
      <x:c r="G14" s="29" t="str"/>
      <x:c r="H14" s="34"/>
      <x:c r="I14" s="29" t="str">
        <x:v>Low</x:v>
      </x:c>
      <x:c r="J14" s="140" t="str"/>
    </x:row>
    <x:row r="15">
      <x:c r="A15" s="69" t="n">
        <x:v>10</x:v>
      </x:c>
      <x:c r="B15" s="129" t="str">
        <x:f>IFERROR(INDEX('Investing Readiness'!$A$42:$A$55,MATCH(A15,'Investing Readiness'!$F$42:$F$55,0)),"")</x:f>
        <x:v>Diversification</x:v>
      </x:c>
      <x:c r="C15" s="129" t="str">
        <x:f>IF(B15="","",IFERROR(INDEX('Investing Readiness'!$B$15:$B$38,MATCH(B15,'Investing Readiness'!$A$15:$A$38,0)),"Review this area"))</x:f>
        <x:v>Do you understand why diversification matters?</x:v>
      </x:c>
      <x:c r="D15" s="129" t="str">
        <x:f>IF(B15="","",IFERROR(INDEX('Investing Readiness'!$J$15:$J$38,MATCH(B15,'Investing Readiness'!$A$15:$A$38,0)),"Choose one practical next step"))</x:f>
        <x:v>Learn the difference between diversification and simply owning many securities.</x:v>
      </x:c>
      <x:c r="E15" s="131" t="n">
        <x:f>TODAY()+A15*30</x:f>
        <x:v>46531</x:v>
      </x:c>
      <x:c r="F15" s="29" t="str">
        <x:v>Not Started</x:v>
      </x:c>
      <x:c r="G15" s="29" t="str"/>
      <x:c r="H15" s="34"/>
      <x:c r="I15" s="29" t="str">
        <x:v>Low</x:v>
      </x:c>
      <x:c r="J15" s="140" t="str"/>
    </x:row>
    <x:row r="16">
      <x:c r="A16" s="69"/>
      <x:c r="B16" s="70"/>
      <x:c r="C16" s="70"/>
      <x:c r="D16" s="70"/>
      <x:c r="E16" s="70"/>
      <x:c r="F16" s="70"/>
      <x:c r="G16" s="70"/>
      <x:c r="H16" s="70"/>
      <x:c r="I16" s="70"/>
      <x:c r="J16" s="71"/>
    </x:row>
    <x:row r="17">
      <x:c r="A17" s="141" t="str">
        <x:v>SUMMARY</x:v>
      </x:c>
      <x:c r="B17" s="142" t="str"/>
      <x:c r="C17" s="142" t="str"/>
      <x:c r="D17" s="142" t="str"/>
      <x:c r="E17" s="142" t="str"/>
      <x:c r="F17" s="142" t="n">
        <x:f>COUNTIF(F6:F15,"Complete")</x:f>
        <x:v>0</x:v>
      </x:c>
      <x:c r="G17" s="142" t="str"/>
      <x:c r="H17" s="142" t="str"/>
      <x:c r="I17" s="142" t="str"/>
      <x:c r="J17" s="143" t="str"/>
    </x:row>
  </x:sheetData>
  <x:mergeCells>
    <x:mergeCell ref="A1:J2"/>
    <x:mergeCell ref="A3:J3"/>
  </x:mergeCells>
  <x:conditionalFormatting sqref="F6:F15">
    <x:cfRule type="expression" dxfId="8" priority="1">
      <x:formula>F6="Complete"</x:formula>
    </x:cfRule>
    <x:cfRule type="expression" dxfId="9" priority="2">
      <x:formula>OR(F6="Not Started",F6="Deferred")</x:formula>
    </x:cfRule>
  </x:conditionalFormatting>
  <x:dataValidations count="2">
    <x:dataValidation type="list" sqref="F6:F15">
      <x:formula1>"Not Started,In Progress,Complete,Deferred"</x:formula1>
    </x:dataValidation>
    <x:dataValidation type="list" sqref="I6:I15">
      <x:formula1>"Low,Moderate,High"</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2" hidden="0" customWidth="1"/>
    <x:col min="2" max="2" width="40" hidden="0" customWidth="1"/>
    <x:col min="3" max="3" width="35" hidden="0" customWidth="1"/>
    <x:col min="4" max="4" width="40" hidden="0" customWidth="1"/>
    <x:col min="5" max="5" width="34" hidden="0" customWidth="1"/>
    <x:col min="6" max="6" width="15" hidden="0" customWidth="1"/>
    <x:col min="7" max="7" width="28" hidden="0" customWidth="1"/>
    <x:col min="8" max="8" width="32" hidden="0" customWidth="1"/>
  </x:cols>
  <x:sheetData>
    <x:row r="1">
      <x:c r="A1" s="117" t="str">
        <x:v>Beginner Investing Core Concepts</x:v>
      </x:c>
      <x:c r="B1" s="117"/>
      <x:c r="C1" s="117"/>
      <x:c r="D1" s="117"/>
      <x:c r="E1" s="117"/>
      <x:c r="F1" s="117"/>
      <x:c r="G1" s="117"/>
      <x:c r="H1" s="117"/>
    </x:row>
    <x:row r="2">
      <x:c r="A2" s="117"/>
      <x:c r="B2" s="117"/>
      <x:c r="C2" s="117"/>
      <x:c r="D2" s="117"/>
      <x:c r="E2" s="117"/>
      <x:c r="F2" s="117"/>
      <x:c r="G2" s="117"/>
      <x:c r="H2" s="117"/>
    </x:row>
    <x:row r="3">
      <x:c r="A3" s="122" t="str">
        <x:v>Use this sheet as a learning checklist before choosing an account or investment.</x:v>
      </x:c>
      <x:c r="B3" s="122"/>
      <x:c r="C3" s="122"/>
      <x:c r="D3" s="122"/>
      <x:c r="E3" s="122"/>
      <x:c r="F3" s="122"/>
      <x:c r="G3" s="122"/>
      <x:c r="H3" s="122"/>
    </x:row>
    <x:row r="5">
      <x:c r="A5" s="137" t="str">
        <x:v>Concept</x:v>
      </x:c>
      <x:c r="B5" s="138" t="str">
        <x:v>Beginner Definition</x:v>
      </x:c>
      <x:c r="C5" s="138" t="str">
        <x:v>Key Question</x:v>
      </x:c>
      <x:c r="D5" s="138" t="str">
        <x:v>Common Mistake</x:v>
      </x:c>
      <x:c r="E5" s="138" t="str">
        <x:v>Risk to Review</x:v>
      </x:c>
      <x:c r="F5" s="138" t="str">
        <x:v>Ready?</x:v>
      </x:c>
      <x:c r="G5" s="138" t="str">
        <x:v>Evidence / Notes</x:v>
      </x:c>
      <x:c r="H5" s="139" t="str">
        <x:v>Next Learning Step</x:v>
      </x:c>
    </x:row>
    <x:row r="6">
      <x:c r="A6" s="155" t="str">
        <x:v>Time Horizon</x:v>
      </x:c>
      <x:c r="B6" s="151" t="str">
        <x:v>How long the money can remain invested before it is needed.</x:v>
      </x:c>
      <x:c r="C6" s="151" t="str">
        <x:v>When will I need this money?</x:v>
      </x:c>
      <x:c r="D6" s="151" t="str">
        <x:v>Investing near-term money as if the deadline were flexible.</x:v>
      </x:c>
      <x:c r="E6" s="151" t="str">
        <x:v>A market decline before the goal date.</x:v>
      </x:c>
      <x:c r="F6" s="152" t="str">
        <x:v>Review</x:v>
      </x:c>
      <x:c r="G6" s="152" t="str"/>
      <x:c r="H6" s="156" t="str">
        <x:v>Write the expected date or range.</x:v>
      </x:c>
    </x:row>
    <x:row r="7">
      <x:c r="A7" s="155" t="str">
        <x:v>Risk Tolerance</x:v>
      </x:c>
      <x:c r="B7" s="151" t="str">
        <x:v>Your willingness and ability to accept fluctuations and losses.</x:v>
      </x:c>
      <x:c r="C7" s="151" t="str">
        <x:v>Could I stay invested during a major decline?</x:v>
      </x:c>
      <x:c r="D7" s="151" t="str">
        <x:v>Choosing risk based only on expected return.</x:v>
      </x:c>
      <x:c r="E7" s="151" t="str">
        <x:v>Selling during volatility.</x:v>
      </x:c>
      <x:c r="F7" s="152" t="str">
        <x:v>Review</x:v>
      </x:c>
      <x:c r="G7" s="152" t="str"/>
      <x:c r="H7" s="156" t="str">
        <x:v>Compare emotional and financial capacity.</x:v>
      </x:c>
    </x:row>
    <x:row r="8">
      <x:c r="A8" s="155" t="str">
        <x:v>Diversification</x:v>
      </x:c>
      <x:c r="B8" s="151" t="str">
        <x:v>Spreading exposure across different investments and risks.</x:v>
      </x:c>
      <x:c r="C8" s="151" t="str">
        <x:v>Am I dependent on one company, sector, or theme?</x:v>
      </x:c>
      <x:c r="D8" s="151" t="str">
        <x:v>Assuming many holdings always mean diversification.</x:v>
      </x:c>
      <x:c r="E8" s="151" t="str">
        <x:v>Concentration loss.</x:v>
      </x:c>
      <x:c r="F8" s="152" t="str">
        <x:v>Review</x:v>
      </x:c>
      <x:c r="G8" s="152" t="str"/>
      <x:c r="H8" s="156" t="str">
        <x:v>Review holdings and overlap.</x:v>
      </x:c>
    </x:row>
    <x:row r="9">
      <x:c r="A9" s="155" t="str">
        <x:v>Asset Allocation</x:v>
      </x:c>
      <x:c r="B9" s="151" t="str">
        <x:v>The mix of broad asset types used to manage risk and return.</x:v>
      </x:c>
      <x:c r="C9" s="151" t="str">
        <x:v>Does the mix fit my goal and timeline?</x:v>
      </x:c>
      <x:c r="D9" s="151" t="str">
        <x:v>Copying someone else's allocation.</x:v>
      </x:c>
      <x:c r="E9" s="151" t="str">
        <x:v>Mismatch between risk and deadline.</x:v>
      </x:c>
      <x:c r="F9" s="152" t="str">
        <x:v>Review</x:v>
      </x:c>
      <x:c r="G9" s="152" t="str"/>
      <x:c r="H9" s="156" t="str">
        <x:v>Learn the roles of stocks, bonds, and cash.</x:v>
      </x:c>
    </x:row>
    <x:row r="10">
      <x:c r="A10" s="155" t="str">
        <x:v>Fees</x:v>
      </x:c>
      <x:c r="B10" s="151" t="str">
        <x:v>Costs such as expense ratios, account fees, advisory fees, and trading costs.</x:v>
      </x:c>
      <x:c r="C10" s="151" t="str">
        <x:v>What will this cost each year?</x:v>
      </x:c>
      <x:c r="D10" s="151" t="str">
        <x:v>Ignoring small percentages that compound over time.</x:v>
      </x:c>
      <x:c r="E10" s="151" t="str">
        <x:v>Lower net return.</x:v>
      </x:c>
      <x:c r="F10" s="152" t="str">
        <x:v>Review</x:v>
      </x:c>
      <x:c r="G10" s="152" t="str"/>
      <x:c r="H10" s="156" t="str">
        <x:v>List every recurring and transaction fee.</x:v>
      </x:c>
    </x:row>
    <x:row r="11">
      <x:c r="A11" s="155" t="str">
        <x:v>Account Type</x:v>
      </x:c>
      <x:c r="B11" s="151" t="str">
        <x:v>The legal and tax structure that holds investments.</x:v>
      </x:c>
      <x:c r="C11" s="151" t="str">
        <x:v>Does this account fit the goal and access needs?</x:v>
      </x:c>
      <x:c r="D11" s="151" t="str">
        <x:v>Choosing investments before choosing the account.</x:v>
      </x:c>
      <x:c r="E11" s="151" t="str">
        <x:v>Taxes, penalties, or limited access.</x:v>
      </x:c>
      <x:c r="F11" s="152" t="str">
        <x:v>Review</x:v>
      </x:c>
      <x:c r="G11" s="152" t="str"/>
      <x:c r="H11" s="156" t="str">
        <x:v>Compare taxable and tax-advantaged accounts.</x:v>
      </x:c>
    </x:row>
    <x:row r="12">
      <x:c r="A12" s="155" t="str">
        <x:v>Liquidity</x:v>
      </x:c>
      <x:c r="B12" s="151" t="str">
        <x:v>How quickly an asset can be converted to usable cash.</x:v>
      </x:c>
      <x:c r="C12" s="151" t="str">
        <x:v>Could I access the money when needed?</x:v>
      </x:c>
      <x:c r="D12" s="151" t="str">
        <x:v>Treating invested money like emergency cash.</x:v>
      </x:c>
      <x:c r="E12" s="151" t="str">
        <x:v>Forced sale during a decline.</x:v>
      </x:c>
      <x:c r="F12" s="152" t="str">
        <x:v>Review</x:v>
      </x:c>
      <x:c r="G12" s="152" t="str"/>
      <x:c r="H12" s="156" t="str">
        <x:v>Keep near-term reserves accessible.</x:v>
      </x:c>
    </x:row>
    <x:row r="13">
      <x:c r="A13" s="155" t="str">
        <x:v>Volatility</x:v>
      </x:c>
      <x:c r="B13" s="151" t="str">
        <x:v>How widely investment values can rise and fall.</x:v>
      </x:c>
      <x:c r="C13" s="151" t="str">
        <x:v>How much fluctuation can the plan tolerate?</x:v>
      </x:c>
      <x:c r="D13" s="151" t="str">
        <x:v>Confusing short-term stability with guaranteed safety.</x:v>
      </x:c>
      <x:c r="E13" s="151" t="str">
        <x:v>Unexpected losses or panic selling.</x:v>
      </x:c>
      <x:c r="F13" s="152" t="str">
        <x:v>Review</x:v>
      </x:c>
      <x:c r="G13" s="152" t="str"/>
      <x:c r="H13" s="156" t="str">
        <x:v>Review historical ranges without assuming repetition.</x:v>
      </x:c>
    </x:row>
    <x:row r="14">
      <x:c r="A14" s="155" t="str">
        <x:v>Compounding</x:v>
      </x:c>
      <x:c r="B14" s="151" t="str">
        <x:v>Returns can generate additional returns over time.</x:v>
      </x:c>
      <x:c r="C14" s="151" t="str">
        <x:v>Can I contribute consistently for a long period?</x:v>
      </x:c>
      <x:c r="D14" s="151" t="str">
        <x:v>Expecting smooth or guaranteed growth.</x:v>
      </x:c>
      <x:c r="E14" s="151" t="str">
        <x:v>Overestimating future value.</x:v>
      </x:c>
      <x:c r="F14" s="152" t="str">
        <x:v>Review</x:v>
      </x:c>
      <x:c r="G14" s="152" t="str"/>
      <x:c r="H14" s="156" t="str">
        <x:v>Use conservative assumptions.</x:v>
      </x:c>
    </x:row>
    <x:row r="15">
      <x:c r="A15" s="155" t="str">
        <x:v>Fraud Warning Signs</x:v>
      </x:c>
      <x:c r="B15" s="151" t="str">
        <x:v>Guarantees, urgency, secrecy, pressure, or unverified credentials.</x:v>
      </x:c>
      <x:c r="C15" s="151" t="str">
        <x:v>Can I independently verify the product and seller?</x:v>
      </x:c>
      <x:c r="D15" s="151" t="str">
        <x:v>Trusting testimonials or social-media popularity.</x:v>
      </x:c>
      <x:c r="E15" s="151" t="str">
        <x:v>Permanent loss or identity theft.</x:v>
      </x:c>
      <x:c r="F15" s="152" t="str">
        <x:v>Review</x:v>
      </x:c>
      <x:c r="G15" s="152" t="str"/>
      <x:c r="H15" s="156" t="str">
        <x:v>Verify registrations and disclosures.</x:v>
      </x:c>
    </x:row>
    <x:row r="16">
      <x:c r="A16" s="157" t="str">
        <x:v>Tax Awareness</x:v>
      </x:c>
      <x:c r="B16" s="158" t="str">
        <x:v>Income, dividends, interest, and gains may have tax consequences.</x:v>
      </x:c>
      <x:c r="C16" s="158" t="str">
        <x:v>What records and tax treatment apply?</x:v>
      </x:c>
      <x:c r="D16" s="158" t="str">
        <x:v>Looking only at pre-tax returns.</x:v>
      </x:c>
      <x:c r="E16" s="158" t="str">
        <x:v>Unexpected tax bills.</x:v>
      </x:c>
      <x:c r="F16" s="159" t="str">
        <x:v>Review</x:v>
      </x:c>
      <x:c r="G16" s="159" t="str"/>
      <x:c r="H16" s="160" t="str">
        <x:v>Learn the account's basic tax rules.</x:v>
      </x:c>
    </x:row>
  </x:sheetData>
  <x:mergeCells>
    <x:mergeCell ref="A1:H2"/>
    <x:mergeCell ref="A3:H3"/>
  </x:mergeCells>
  <x:conditionalFormatting sqref="F6:F16">
    <x:cfRule type="expression" dxfId="10" priority="1">
      <x:formula>F6="Ready"</x:formula>
    </x:cfRule>
    <x:cfRule type="expression" dxfId="11" priority="2">
      <x:formula>OR(F6="Review",F6="Not Yet")</x:formula>
    </x:cfRule>
  </x:conditionalFormatting>
  <x:dataValidations count="1">
    <x:dataValidation type="list" sqref="F6:F16">
      <x:formula1>"Ready,Review,Not Yet"</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2" hidden="0" customWidth="1"/>
    <x:col min="2" max="2" width="24" hidden="0" customWidth="1"/>
    <x:col min="3" max="3" width="24" hidden="0" customWidth="1"/>
    <x:col min="4" max="4" width="22" hidden="0" customWidth="1"/>
    <x:col min="5" max="5" width="22" hidden="0" customWidth="1"/>
    <x:col min="6" max="6" width="22" hidden="0" customWidth="1"/>
  </x:cols>
  <x:sheetData>
    <x:row r="1">
      <x:c r="A1" s="117" t="str">
        <x:v>How to Use the Beginner Investing Readiness Checklist</x:v>
      </x:c>
      <x:c r="B1" s="117"/>
      <x:c r="C1" s="117"/>
      <x:c r="D1" s="117"/>
      <x:c r="E1" s="117"/>
      <x:c r="F1" s="117"/>
    </x:row>
    <x:row r="2">
      <x:c r="A2" s="117"/>
      <x:c r="B2" s="117"/>
      <x:c r="C2" s="117"/>
      <x:c r="D2" s="117"/>
      <x:c r="E2" s="117"/>
      <x:c r="F2" s="117"/>
    </x:row>
    <x:row r="4">
      <x:c r="A4" s="19" t="str">
        <x:v>Step</x:v>
      </x:c>
      <x:c r="B4" s="19" t="str">
        <x:v>What to Do</x:v>
      </x:c>
      <x:c r="C4" s="19" t="str">
        <x:v>Why It Matters</x:v>
      </x:c>
      <x:c r="D4" s="19" t="str"/>
      <x:c r="E4" s="19" t="str"/>
      <x:c r="F4" s="19" t="str"/>
    </x:row>
    <x:row r="5">
      <x:c r="A5" s="151" t="str">
        <x:v>1</x:v>
      </x:c>
      <x:c r="B5" s="151" t="str">
        <x:v>Answer every readiness question honestly.</x:v>
      </x:c>
      <x:c r="C5" s="151" t="str">
        <x:v>The score is useful only when it reflects your current situation.</x:v>
      </x:c>
      <x:c r="D5" s="151" t="str"/>
      <x:c r="E5" s="151" t="str"/>
      <x:c r="F5" s="151" t="str"/>
    </x:row>
    <x:row r="6">
      <x:c r="A6" s="151" t="str">
        <x:v>2</x:v>
      </x:c>
      <x:c r="B6" s="151" t="str">
        <x:v>Review the financial foundation first.</x:v>
      </x:c>
      <x:c r="C6" s="151" t="str">
        <x:v>Urgent bills, emergency savings, and costly debt may deserve attention before investing.</x:v>
      </x:c>
      <x:c r="D6" s="151" t="str"/>
      <x:c r="E6" s="151" t="str"/>
      <x:c r="F6" s="151" t="str"/>
    </x:row>
    <x:row r="7">
      <x:c r="A7" s="151" t="str">
        <x:v>3</x:v>
      </x:c>
      <x:c r="B7" s="151" t="str">
        <x:v>Check the time horizon.</x:v>
      </x:c>
      <x:c r="C7" s="151" t="str">
        <x:v>Money needed soon may not be suitable for market risk.</x:v>
      </x:c>
      <x:c r="D7" s="151" t="str"/>
      <x:c r="E7" s="151" t="str"/>
      <x:c r="F7" s="151" t="str"/>
    </x:row>
    <x:row r="8">
      <x:c r="A8" s="151" t="str">
        <x:v>4</x:v>
      </x:c>
      <x:c r="B8" s="151" t="str">
        <x:v>Review risk and diversification.</x:v>
      </x:c>
      <x:c r="C8" s="151" t="str">
        <x:v>A plan should reflect both your goal and your ability to continue during declines.</x:v>
      </x:c>
      <x:c r="D8" s="151" t="str"/>
      <x:c r="E8" s="151" t="str"/>
      <x:c r="F8" s="151" t="str"/>
    </x:row>
    <x:row r="9">
      <x:c r="A9" s="151" t="str">
        <x:v>5</x:v>
      </x:c>
      <x:c r="B9" s="151" t="str">
        <x:v>Understand account types and fees.</x:v>
      </x:c>
      <x:c r="C9" s="151" t="str">
        <x:v>Taxes, access rules, and costs affect long-term outcomes.</x:v>
      </x:c>
      <x:c r="D9" s="151" t="str"/>
      <x:c r="E9" s="151" t="str"/>
      <x:c r="F9" s="151" t="str"/>
    </x:row>
    <x:row r="10">
      <x:c r="A10" s="151" t="str">
        <x:v>6</x:v>
      </x:c>
      <x:c r="B10" s="151" t="str">
        <x:v>Complete the action plan.</x:v>
      </x:c>
      <x:c r="C10" s="151" t="str">
        <x:v>Turn low-scoring areas into specific learning or financial tasks.</x:v>
      </x:c>
      <x:c r="D10" s="151" t="str"/>
      <x:c r="E10" s="151" t="str"/>
      <x:c r="F10" s="151" t="str"/>
    </x:row>
    <x:row r="11">
      <x:c r="A11" s="151" t="str">
        <x:v>7</x:v>
      </x:c>
      <x:c r="B11" s="151" t="str">
        <x:v>Avoid product selection too early.</x:v>
      </x:c>
      <x:c r="C11" s="151" t="str">
        <x:v>Choose goals, accounts, and risk limits before selecting investments.</x:v>
      </x:c>
      <x:c r="D11" s="151" t="str"/>
      <x:c r="E11" s="151" t="str"/>
      <x:c r="F11" s="151" t="str"/>
    </x:row>
    <x:row r="12">
      <x:c r="A12" s="151" t="str">
        <x:v>8</x:v>
      </x:c>
      <x:c r="B12" s="151" t="str">
        <x:v>Reassess regularly.</x:v>
      </x:c>
      <x:c r="C12" s="151" t="str">
        <x:v>Review after major income, debt, goal, or life changes.</x:v>
      </x:c>
      <x:c r="D12" s="151" t="str"/>
      <x:c r="E12" s="151" t="str"/>
      <x:c r="F12" s="151" t="str"/>
    </x:row>
    <x:row r="14">
      <x:c r="A14" s="40" t="str">
        <x:v>Readiness Level Interpretation</x:v>
      </x:c>
      <x:c r="B14" s="40"/>
      <x:c r="C14" s="40"/>
      <x:c r="D14" s="40"/>
      <x:c r="E14" s="40"/>
      <x:c r="F14" s="40"/>
    </x:row>
    <x:row r="15">
      <x:c r="A15" s="168" t="str">
        <x:v>0–39</x:v>
      </x:c>
      <x:c r="B15" s="168" t="str">
        <x:v>Build Your Foundation First</x:v>
      </x:c>
      <x:c r="C15" s="168" t="str">
        <x:v>Focus on urgent obligations, emergency savings, high-cost debt, and basic investing knowledge.</x:v>
      </x:c>
      <x:c r="D15" s="168" t="str"/>
      <x:c r="E15" s="168" t="str"/>
      <x:c r="F15" s="168" t="str"/>
    </x:row>
    <x:row r="16">
      <x:c r="A16" s="168" t="str">
        <x:v>40–64</x:v>
      </x:c>
      <x:c r="B16" s="168" t="str">
        <x:v>Review Key Areas</x:v>
      </x:c>
      <x:c r="C16" s="168" t="str">
        <x:v>Several foundations are present, but important gaps should be addressed before taking meaningful risk.</x:v>
      </x:c>
      <x:c r="D16" s="168" t="str"/>
      <x:c r="E16" s="168" t="str"/>
      <x:c r="F16" s="168" t="str"/>
    </x:row>
    <x:row r="17">
      <x:c r="A17" s="168" t="str">
        <x:v>65–84</x:v>
      </x:c>
      <x:c r="B17" s="168" t="str">
        <x:v>Ready to Learn and Begin Carefully</x:v>
      </x:c>
      <x:c r="C17" s="168" t="str">
        <x:v>A simple, diversified, low-complexity plan may be appropriate after reviewing remaining gaps.</x:v>
      </x:c>
      <x:c r="D17" s="168" t="str"/>
      <x:c r="E17" s="168" t="str"/>
      <x:c r="F17" s="168" t="str"/>
    </x:row>
    <x:row r="18">
      <x:c r="A18" s="168" t="str">
        <x:v>85–100</x:v>
      </x:c>
      <x:c r="B18" s="168" t="str">
        <x:v>Strong Beginner Readiness</x:v>
      </x:c>
      <x:c r="C18" s="168" t="str">
        <x:v>Maintain the foundation, verify costs and risks, and continue learning before making changes.</x:v>
      </x:c>
      <x:c r="D18" s="168" t="str"/>
      <x:c r="E18" s="168" t="str"/>
      <x:c r="F18" s="168" t="str"/>
    </x:row>
    <x:row r="20">
      <x:c r="A20" s="40" t="str">
        <x:v>Important Safety Notes</x:v>
      </x:c>
      <x:c r="B20" s="40"/>
      <x:c r="C20" s="40"/>
      <x:c r="D20" s="40"/>
      <x:c r="E20" s="40"/>
      <x:c r="F20" s="40"/>
    </x:row>
    <x:row r="21">
      <x:c r="A21" s="168" t="str">
        <x:v>• The checklist does not recommend specific investments, funds, stocks, platforms, or allocations.</x:v>
      </x:c>
      <x:c r="B21" s="168"/>
      <x:c r="C21" s="168"/>
      <x:c r="D21" s="168"/>
      <x:c r="E21" s="168"/>
      <x:c r="F21" s="168"/>
    </x:row>
    <x:row r="22">
      <x:c r="A22" s="168" t="str">
        <x:v>• Do not invest money needed for essential bills, emergencies, or inflexible near-term goals.</x:v>
      </x:c>
      <x:c r="B22" s="168"/>
      <x:c r="C22" s="168"/>
      <x:c r="D22" s="168"/>
      <x:c r="E22" s="168"/>
      <x:c r="F22" s="168"/>
    </x:row>
    <x:row r="23">
      <x:c r="A23" s="168" t="str">
        <x:v>• Diversification can reduce some risks but cannot eliminate losses.</x:v>
      </x:c>
      <x:c r="B23" s="168"/>
      <x:c r="C23" s="168"/>
      <x:c r="D23" s="168"/>
      <x:c r="E23" s="168"/>
      <x:c r="F23" s="168"/>
    </x:row>
    <x:row r="24">
      <x:c r="A24" s="168" t="str">
        <x:v>• Fees, taxes, account rules, and investment risks vary and should be verified.</x:v>
      </x:c>
      <x:c r="B24" s="168"/>
      <x:c r="C24" s="168"/>
      <x:c r="D24" s="168"/>
      <x:c r="E24" s="168"/>
      <x:c r="F24" s="168"/>
    </x:row>
    <x:row r="25">
      <x:c r="A25" s="168" t="str">
        <x:v>• Guaranteed-return claims, pressure tactics, secrecy, and unverified sellers are warning signs.</x:v>
      </x:c>
      <x:c r="B25" s="168"/>
      <x:c r="C25" s="168"/>
      <x:c r="D25" s="168"/>
      <x:c r="E25" s="168"/>
      <x:c r="F25" s="168"/>
    </x:row>
  </x:sheetData>
  <x:mergeCells>
    <x:mergeCell ref="A1:F2"/>
    <x:mergeCell ref="B4:C4"/>
    <x:mergeCell ref="D4:F4"/>
    <x:mergeCell ref="B5:C5"/>
    <x:mergeCell ref="D5:F5"/>
    <x:mergeCell ref="B6:C6"/>
    <x:mergeCell ref="D6:F6"/>
    <x:mergeCell ref="B7:C7"/>
    <x:mergeCell ref="D7:F7"/>
    <x:mergeCell ref="B8:C8"/>
    <x:mergeCell ref="D8:F8"/>
    <x:mergeCell ref="B9:C9"/>
    <x:mergeCell ref="D9:F9"/>
    <x:mergeCell ref="B10:C10"/>
    <x:mergeCell ref="D10:F10"/>
    <x:mergeCell ref="B11:C11"/>
    <x:mergeCell ref="D11:F11"/>
    <x:mergeCell ref="B12:C12"/>
    <x:mergeCell ref="D12:F12"/>
    <x:mergeCell ref="A14:F14"/>
    <x:mergeCell ref="B15:C15"/>
    <x:mergeCell ref="D15:F15"/>
    <x:mergeCell ref="B16:C16"/>
    <x:mergeCell ref="D16:F16"/>
    <x:mergeCell ref="B17:C17"/>
    <x:mergeCell ref="D17:F17"/>
    <x:mergeCell ref="B18:C18"/>
    <x:mergeCell ref="D18:F18"/>
    <x:mergeCell ref="A20:F20"/>
    <x:mergeCell ref="A21:F21"/>
    <x:mergeCell ref="A22:F22"/>
    <x:mergeCell ref="A23:F23"/>
    <x:mergeCell ref="A24:F24"/>
    <x:mergeCell ref="A25:F25"/>
  </x:mergeCells>
  <x:pageMargins left="0.7" right="0.7" top="0.75" bottom="0.75" header="0.3" footer="0.3"/>
</x:worksheet>
</file>