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b0066b1d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edit Utilization Calculator" sheetId="1" r:id="R668898126f604977"/>
    <x:sheet xmlns:r="http://schemas.openxmlformats.org/officeDocument/2006/relationships" name="Paydown Planner" sheetId="2" r:id="Re71f9ad30fcb4f70"/>
    <x:sheet xmlns:r="http://schemas.openxmlformats.org/officeDocument/2006/relationships" name="Utilization History" sheetId="3" r:id="R01b002ac8b90434b"/>
    <x:sheet xmlns:r="http://schemas.openxmlformats.org/officeDocument/2006/relationships" name="How to Use" sheetId="4" r:id="Re895ef5fbbe14d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$#,##0.00;[Red]($#,##0.00);-"/>
    <x:numFmt numFmtId="202" formatCode="mmm d, yyyy"/>
  </x:numFmts>
  <x:fonts count="11">
    <x:font>
      <x:sz val="11"/>
      <x:name val="Carlito"/>
    </x:font>
    <x:font>
      <x:b/>
      <x:sz val="22"/>
      <x:color rgb="FFFFFFFF"/>
      <x:name val="Carlito"/>
    </x:font>
    <x:font>
      <x:i/>
      <x:sz val="10"/>
      <x:color rgb="FF40534D"/>
      <x:name val="Carlito"/>
    </x:font>
    <x:font>
      <x:b/>
      <x:sz val="11"/>
      <x:color rgb="FFFFFFFF"/>
      <x:name val="Carlito"/>
    </x:font>
    <x:font>
      <x:b/>
      <x:sz val="11"/>
      <x:color rgb="FF123F35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i/>
      <x:sz val="9"/>
      <x:color rgb="FF40534D"/>
      <x:name val="Carlito"/>
    </x:font>
    <x:font>
      <x:b/>
      <x:sz val="20"/>
      <x:color rgb="FFFFFFFF"/>
      <x:name val="Carlito"/>
    </x:font>
    <x:font>
      <x:i/>
      <x:sz val="11"/>
      <x:color rgb="FF40534D"/>
      <x:name val="Carlito"/>
    </x:font>
    <x:font>
      <x:sz val="11"/>
      <x:color rgb="FF40534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0F766E"/>
      </x:patternFill>
    </x:fill>
    <x:fill>
      <x:patternFill patternType="solid">
        <x:fgColor rgb="FFEEF2EF"/>
      </x:patternFill>
    </x:fill>
    <x:fill>
      <x:patternFill patternType="solid">
        <x:fgColor rgb="FFFFF9D9"/>
      </x:patternFill>
    </x:fill>
    <x:fill>
      <x:patternFill patternType="solid">
        <x:fgColor rgb="FFF8FAF7"/>
      </x:patternFill>
    </x:fill>
  </x:fills>
  <x:borders count="28">
    <x:border/>
    <x:border/>
    <x:border>
      <x:top style="thin">
        <x:color rgb="FF123F35"/>
      </x:top>
    </x:border>
    <x:border>
      <x:top style="thin">
        <x:color rgb="FF123F35"/>
      </x:top>
    </x:border>
    <x:border>
      <x:top style="thin">
        <x:color rgb="FFDDEFE8"/>
      </x:top>
    </x:border>
    <x:border>
      <x:top style="thin">
        <x:color rgb="FFDDEFE8"/>
      </x:top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</x:borders>
  <x:cellStyleXfs count="1">
    <x:xf numFmtId="0" fontId="0" fillId="0" borderId="0"/>
  </x:cellStyleXfs>
  <x:cellXfs count="1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1" xfId="0" applyNumberFormat="1" applyFont="1" applyFill="1" applyBorder="1"/>
    <x:xf numFmtId="0" fontId="6" fillId="3" borderId="3" xfId="0" applyNumberFormat="1" applyFont="1" applyFill="1" applyBorder="1"/>
    <x:xf numFmtId="201" fontId="6" fillId="3" borderId="2" xfId="0" applyNumberFormat="1" applyFont="1" applyFill="1" applyBorder="1"/>
    <x:xf numFmtId="201" fontId="6" fillId="3" borderId="3" xfId="0" applyNumberFormat="1" applyFont="1" applyFill="1" applyBorder="1"/>
    <x:xf numFmtId="200" fontId="6" fillId="3" borderId="2" xfId="0" applyNumberFormat="1" applyFont="1" applyFill="1" applyBorder="1"/>
    <x:xf numFmtId="200" fontId="6" fillId="3" borderId="3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4" xfId="0" applyNumberFormat="1" applyFont="1" applyFill="1" applyBorder="1"/>
    <x:xf numFmtId="0" fontId="7" fillId="7" borderId="4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5" xfId="0" applyNumberFormat="1" applyFont="1" applyFill="1" applyBorder="1"/>
    <x:xf numFmtId="0" fontId="7" fillId="7" borderId="5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4" fillId="5" borderId="9" xfId="0" applyNumberFormat="1" applyFont="1" applyFill="1" applyBorder="1" applyAlignment="1">
      <x:alignment horizontal="center"/>
    </x:xf>
    <x:xf numFmtId="0" fontId="4" fillId="5" borderId="10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/>
    <x:xf numFmtId="0" fontId="0" fillId="0" borderId="0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202" fontId="5" fillId="6" borderId="12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0" fontId="3" fillId="4" borderId="16" xfId="0" applyNumberFormat="1" applyFont="1" applyFill="1" applyBorder="1"/>
    <x:xf numFmtId="0" fontId="4" fillId="5" borderId="17" xfId="0" applyNumberFormat="1" applyFont="1" applyFill="1" applyBorder="1" applyAlignment="1">
      <x:alignment horizontal="center"/>
    </x:xf>
    <x:xf numFmtId="0" fontId="4" fillId="5" borderId="18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202" fontId="5" fillId="6" borderId="20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200" fontId="0" fillId="0" borderId="12" xfId="0" applyNumberFormat="1" applyFont="1" applyFill="1" applyBorder="1"/>
    <x:xf numFmtId="200" fontId="0" fillId="0" borderId="20" xfId="0" applyNumberFormat="1" applyFont="1" applyFill="1" applyBorder="1"/>
    <x:xf numFmtId="0" fontId="3" fillId="2" borderId="6" xfId="0" applyNumberFormat="1" applyFont="1" applyFill="1" applyBorder="1"/>
    <x:xf numFmtId="0" fontId="3" fillId="2" borderId="7" xfId="0" applyNumberFormat="1" applyFont="1" applyFill="1" applyBorder="1"/>
    <x:xf numFmtId="0" fontId="3" fillId="2" borderId="8" xfId="0" applyNumberFormat="1" applyFont="1" applyFill="1" applyBorder="1"/>
    <x:xf numFmtId="0" fontId="4" fillId="5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 applyAlignment="1">
      <x:alignment horizontal="center" vertical="center" wrapText="1"/>
    </x:xf>
    <x:xf numFmtId="0" fontId="5" fillId="6" borderId="9" xfId="0" applyNumberFormat="1" applyFont="1" applyFill="1" applyBorder="1"/>
    <x:xf numFmtId="0" fontId="5" fillId="6" borderId="10" xfId="0" applyNumberFormat="1" applyFont="1" applyFill="1" applyBorder="1"/>
    <x:xf numFmtId="0" fontId="6" fillId="3" borderId="22" xfId="0" applyNumberFormat="1" applyFont="1" applyFill="1" applyBorder="1"/>
    <x:xf numFmtId="0" fontId="6" fillId="3" borderId="23" xfId="0" applyNumberFormat="1" applyFont="1" applyFill="1" applyBorder="1"/>
    <x:xf numFmtId="201" fontId="6" fillId="3" borderId="23" xfId="0" applyNumberFormat="1" applyFont="1" applyFill="1" applyBorder="1"/>
    <x:xf numFmtId="200" fontId="6" fillId="3" borderId="23" xfId="0" applyNumberFormat="1" applyFont="1" applyFill="1" applyBorder="1"/>
    <x:xf numFmtId="0" fontId="6" fillId="3" borderId="24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6" xfId="0" applyNumberFormat="1" applyFont="1" applyFill="1" applyBorder="1"/>
    <x:xf numFmtId="0" fontId="4" fillId="5" borderId="17" xfId="0" applyNumberFormat="1" applyFont="1" applyFill="1" applyBorder="1" applyAlignment="1">
      <x:alignment horizontal="center" vertical="center" wrapText="1"/>
    </x:xf>
    <x:xf numFmtId="0" fontId="4" fillId="5" borderId="18" xfId="0" applyNumberFormat="1" applyFont="1" applyFill="1" applyBorder="1" applyAlignment="1">
      <x:alignment horizontal="center" vertical="center" wrapText="1"/>
    </x:xf>
    <x:xf numFmtId="0" fontId="5" fillId="6" borderId="17" xfId="0" applyNumberFormat="1" applyFont="1" applyFill="1" applyBorder="1"/>
    <x:xf numFmtId="0" fontId="5" fillId="6" borderId="18" xfId="0" applyNumberFormat="1" applyFont="1" applyFill="1" applyBorder="1"/>
    <x:xf numFmtId="0" fontId="6" fillId="3" borderId="25" xfId="0" applyNumberFormat="1" applyFont="1" applyFill="1" applyBorder="1"/>
    <x:xf numFmtId="0" fontId="6" fillId="3" borderId="26" xfId="0" applyNumberFormat="1" applyFont="1" applyFill="1" applyBorder="1"/>
    <x:xf numFmtId="201" fontId="6" fillId="3" borderId="26" xfId="0" applyNumberFormat="1" applyFont="1" applyFill="1" applyBorder="1"/>
    <x:xf numFmtId="200" fontId="6" fillId="3" borderId="26" xfId="0" applyNumberFormat="1" applyFont="1" applyFill="1" applyBorder="1"/>
    <x:xf numFmtId="0" fontId="6" fillId="3" borderId="27" xfId="0" applyNumberFormat="1" applyFont="1" applyFill="1" applyBorder="1"/>
    <x:xf numFmtId="0" fontId="4" fillId="5" borderId="9" xfId="0" applyNumberFormat="1" applyFont="1" applyFill="1" applyBorder="1" applyAlignment="1">
      <x:alignment horizontal="center" wrapText="1"/>
    </x:xf>
    <x:xf numFmtId="0" fontId="4" fillId="5" borderId="10" xfId="0" applyNumberFormat="1" applyFont="1" applyFill="1" applyBorder="1" applyAlignment="1">
      <x:alignment horizontal="center" wrapText="1"/>
    </x:xf>
    <x:xf numFmtId="200" fontId="0" fillId="0" borderId="9" xfId="0" applyNumberFormat="1" applyFont="1" applyFill="1" applyBorder="1"/>
    <x:xf numFmtId="200" fontId="0" fillId="0" borderId="11" xfId="0" applyNumberFormat="1" applyFont="1" applyFill="1" applyBorder="1"/>
    <x:xf numFmtId="201" fontId="0" fillId="0" borderId="12" xfId="0" applyNumberFormat="1" applyFont="1" applyFill="1" applyBorder="1"/>
    <x:xf numFmtId="0" fontId="4" fillId="5" borderId="17" xfId="0" applyNumberFormat="1" applyFont="1" applyFill="1" applyBorder="1" applyAlignment="1">
      <x:alignment horizontal="center" wrapText="1"/>
    </x:xf>
    <x:xf numFmtId="0" fontId="4" fillId="5" borderId="18" xfId="0" applyNumberFormat="1" applyFont="1" applyFill="1" applyBorder="1" applyAlignment="1">
      <x:alignment horizontal="center" wrapText="1"/>
    </x:xf>
    <x:xf numFmtId="200" fontId="0" fillId="0" borderId="17" xfId="0" applyNumberFormat="1" applyFont="1" applyFill="1" applyBorder="1"/>
    <x:xf numFmtId="200" fontId="0" fillId="0" borderId="19" xfId="0" applyNumberFormat="1" applyFont="1" applyFill="1" applyBorder="1"/>
    <x:xf numFmtId="201" fontId="0" fillId="0" borderId="2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3" fillId="4" borderId="14" xfId="0" applyNumberFormat="1" applyFont="1" applyFill="1" applyBorder="1" applyAlignment="1">
      <x:alignment horizontal="center" wrapText="1"/>
    </x:xf>
    <x:xf numFmtId="0" fontId="3" fillId="4" borderId="15" xfId="0" applyNumberFormat="1" applyFont="1" applyFill="1" applyBorder="1" applyAlignment="1">
      <x:alignment horizontal="center" wrapText="1"/>
    </x:xf>
    <x:xf numFmtId="0" fontId="3" fillId="4" borderId="16" xfId="0" applyNumberFormat="1" applyFont="1" applyFill="1" applyBorder="1" applyAlignment="1">
      <x:alignment horizont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9" xfId="0" applyNumberFormat="1" applyFont="1" applyFill="1" applyBorder="1"/>
    <x:xf numFmtId="202" fontId="5" fillId="6" borderId="9" xfId="0" applyNumberFormat="1" applyFont="1" applyFill="1" applyBorder="1"/>
    <x:xf numFmtId="202" fontId="5" fillId="6" borderId="11" xfId="0" applyNumberFormat="1" applyFont="1" applyFill="1" applyBorder="1"/>
    <x:xf numFmtId="201" fontId="5" fillId="6" borderId="12" xfId="0" applyNumberFormat="1" applyFont="1" applyFill="1" applyBorder="1"/>
    <x:xf numFmtId="0" fontId="5" fillId="6" borderId="13" xfId="0" applyNumberFormat="1" applyFont="1" applyFill="1" applyBorder="1"/>
    <x:xf numFmtId="202" fontId="0" fillId="0" borderId="17" xfId="0" applyNumberFormat="1" applyFont="1" applyFill="1" applyBorder="1"/>
    <x:xf numFmtId="202" fontId="5" fillId="6" borderId="17" xfId="0" applyNumberFormat="1" applyFont="1" applyFill="1" applyBorder="1"/>
    <x:xf numFmtId="202" fontId="5" fillId="6" borderId="19" xfId="0" applyNumberFormat="1" applyFont="1" applyFill="1" applyBorder="1"/>
    <x:xf numFmtId="201" fontId="5" fillId="6" borderId="20" xfId="0" applyNumberFormat="1" applyFont="1" applyFill="1" applyBorder="1"/>
    <x:xf numFmtId="0" fontId="5" fillId="6" borderId="2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wrapText="1"/>
    </x:xf>
  </x:cellXfs>
  <x:cellStyles count="1">
    <x:cellStyle name="Normal" xfId="0"/>
  </x:cellStyles>
  <x:dxfs count="10"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92400E"/>
      </x:font>
      <x:fill>
        <x:patternFill patternType="solid">
          <x:bgColor rgb="FFFFF4D6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92400E"/>
      </x:font>
      <x:fill>
        <x:patternFill patternType="solid">
          <x:bgColor rgb="FFFFF4D6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c44f00ca8469f" /><Relationship Type="http://schemas.openxmlformats.org/officeDocument/2006/relationships/theme" Target="/xl/theme/theme1.xml" Id="Rd97e73d11c274b1d" /><Relationship Type="http://schemas.openxmlformats.org/officeDocument/2006/relationships/sharedStrings" Target="/xl/sharedStrings.xml" Id="Rb5ebce495b4b4504" /><Relationship Type="http://schemas.openxmlformats.org/officeDocument/2006/relationships/worksheet" Target="/xl/worksheets/sheet1.xml" Id="R668898126f604977" /><Relationship Type="http://schemas.openxmlformats.org/officeDocument/2006/relationships/worksheet" Target="/xl/worksheets/sheet2.xml" Id="Re71f9ad30fcb4f70" /><Relationship Type="http://schemas.openxmlformats.org/officeDocument/2006/relationships/worksheet" Target="/xl/worksheets/sheet3.xml" Id="R01b002ac8b90434b" /><Relationship Type="http://schemas.openxmlformats.org/officeDocument/2006/relationships/worksheet" Target="/xl/worksheets/sheet4.xml" Id="Re895ef5fbbe14db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f0a43293994e8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31c87b4846cc4c4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Credit Limits vs. Balances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Issuer</c:v>
          </c:tx>
          <c:cat>
            <c:strRef>
              <c:f>'Credit Utilization Calculator'!$A$14:$A$18</c:f>
              <c:strCache>
                <c:ptCount val="0"/>
              </c:strCache>
            </c:strRef>
          </c:cat>
          <c:val>
            <c:numRef>
              <c:f>'Credit Utilization Calculator'!$B$14:$B$18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Credit Limit</c:v>
          </c:tx>
          <c:cat>
            <c:strRef>
              <c:f>'Credit Utilization Calculator'!$A$14:$A$18</c:f>
              <c:strCache>
                <c:ptCount val="0"/>
              </c:strCache>
            </c:strRef>
          </c:cat>
          <c:val>
            <c:numRef>
              <c:f>'Credit Utilization Calculator'!$C$14:$C$18</c:f>
              <c:numCache>
                <c:formatCode>$#,##0.00;[Red]($#,##0.00);-</c:formatCode>
                <c:ptCount val="0"/>
              </c:numCache>
            </c:numRef>
          </c:val>
        </c:ser>
        <c:ser>
          <c:idx val="2"/>
          <c:order val="2"/>
          <c:tx>
            <c:v>Current Balance</c:v>
          </c:tx>
          <c:cat>
            <c:strRef>
              <c:f>'Credit Utilization Calculator'!$A$14:$A$18</c:f>
              <c:strCache>
                <c:ptCount val="0"/>
              </c:strCache>
            </c:strRef>
          </c:cat>
          <c:val>
            <c:numRef>
              <c:f>'Credit Utilization Calculator'!$D$14:$D$18</c:f>
              <c:numCache>
                <c:formatCode>$#,##0.00;[Red]($#,##0.00);-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Overall Utilization Over Time</a:t>
            </a:r>
          </a:p>
        </c:rich>
      </c:tx>
      <c:overlay val="0"/>
    </c:title>
    <c:autoTitleDeleted val="0"/>
    <c:plotArea>
      <c:layout/>
      <c:lineChart>
        <c:grouping val="standard"/>
        <c:ser>
          <c:idx val="0"/>
          <c:order val="0"/>
          <c:tx>
            <c:v>Total Credit Limit</c:v>
          </c:tx>
          <c:cat>
            <c:strRef>
              <c:f>'Utilization History'!$A$6:$A$16</c:f>
              <c:strCache>
                <c:ptCount val="0"/>
              </c:strCache>
            </c:strRef>
          </c:cat>
          <c:val>
            <c:numRef>
              <c:f>'Utilization History'!$B$6:$B$16</c:f>
              <c:numCache>
                <c:formatCode>$#,##0.00;[Red]($#,##0.00);-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Total Balance</c:v>
          </c:tx>
          <c:cat>
            <c:strRef>
              <c:f>'Utilization History'!$A$6:$A$16</c:f>
              <c:strCache>
                <c:ptCount val="0"/>
              </c:strCache>
            </c:strRef>
          </c:cat>
          <c:val>
            <c:numRef>
              <c:f>'Utilization History'!$C$6:$C$16</c:f>
              <c:numCache>
                <c:formatCode>$#,##0.00;[Red]($#,##0.00);-</c:formatCode>
                <c:ptCount val="0"/>
              </c:numCache>
            </c:numRef>
          </c:val>
          <c:smooth val="0"/>
        </c:ser>
        <c:ser>
          <c:idx val="2"/>
          <c:order val="2"/>
          <c:tx>
            <c:v>Overall Utilization</c:v>
          </c:tx>
          <c:cat>
            <c:strRef>
              <c:f>'Utilization History'!$A$6:$A$16</c:f>
              <c:strCache>
                <c:ptCount val="0"/>
              </c:strCache>
            </c:strRef>
          </c:cat>
          <c:val>
            <c:numRef>
              <c:f>'Utilization History'!$D$6:$D$16</c:f>
              <c:numCache>
                <c:formatCode>0.0%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14</xdr:col>
      <xdr:colOff>0</xdr:colOff>
      <xdr:row>4</xdr:row>
      <xdr:rowOff>0</xdr:rowOff>
    </xdr:from>
    <xdr:to>
      <xdr:col>22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f0a43293994e8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1c87b4846cc4c4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981d11f729c4a2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59d1be3cb8ac4a46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7" hidden="0" customWidth="1"/>
    <x:col min="4" max="4" width="17" hidden="0" customWidth="1"/>
    <x:col min="5" max="5" width="17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0" hidden="0" customWidth="1"/>
    <x:col min="13" max="13" width="28" hidden="0" customWidth="1"/>
    <x:col min="14" max="14" width="3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</x:cols>
  <x:sheetData>
    <x:row r="1">
      <x:c r="A1" s="5" t="str">
        <x:v>Credit Utilization Calculator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>
      <x:c r="A3" s="14" t="str">
        <x:v>Calculate utilization by card and overall, estimate payments needed to reach a selected target, and identify high-utilization accounts.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</x:row>
    <x:row r="5">
      <x:c r="A5" s="74" t="str">
        <x:v>CALCULATOR SETTINGS</x:v>
      </x:c>
      <x:c r="B5" s="75"/>
      <x:c r="C5" s="75"/>
      <x:c r="D5" s="76"/>
      <x:c r="F5" s="74" t="str">
        <x:v>UTILIZATION SUMMARY</x:v>
      </x:c>
      <x:c r="G5" s="75"/>
      <x:c r="H5" s="75"/>
      <x:c r="I5" s="75"/>
      <x:c r="J5" s="75"/>
      <x:c r="K5" s="75"/>
      <x:c r="L5" s="75"/>
      <x:c r="M5" s="76"/>
    </x:row>
    <x:row r="6">
      <x:c r="A6" s="77" t="str">
        <x:v>Input</x:v>
      </x:c>
      <x:c r="B6" s="26" t="str">
        <x:v>Value</x:v>
      </x:c>
      <x:c r="C6" s="26" t="str">
        <x:v>Notes</x:v>
      </x:c>
      <x:c r="D6" s="78" t="str"/>
      <x:c r="F6" s="77" t="str">
        <x:v>Metric</x:v>
      </x:c>
      <x:c r="G6" s="26" t="str">
        <x:v>Result</x:v>
      </x:c>
      <x:c r="H6" s="26" t="str"/>
      <x:c r="I6" s="26" t="str">
        <x:v>Metric</x:v>
      </x:c>
      <x:c r="J6" s="26" t="str">
        <x:v>Result</x:v>
      </x:c>
      <x:c r="K6" s="26" t="str"/>
      <x:c r="L6" s="26" t="str">
        <x:v>Status</x:v>
      </x:c>
      <x:c r="M6" s="78" t="str"/>
    </x:row>
    <x:row r="7">
      <x:c r="A7" s="79" t="str">
        <x:v>Target Overall Utilization</x:v>
      </x:c>
      <x:c r="B7" s="34" t="n">
        <x:v>0.1</x:v>
      </x:c>
      <x:c r="C7" s="80" t="str">
        <x:v>Choose the utilization level you want to model.</x:v>
      </x:c>
      <x:c r="D7" s="81" t="str"/>
      <x:c r="F7" s="79" t="str">
        <x:v>Total Credit Limit</x:v>
      </x:c>
      <x:c r="G7" s="48" t="n">
        <x:f>C25</x:f>
        <x:v>27500</x:v>
      </x:c>
      <x:c r="H7" s="48" t="str"/>
      <x:c r="I7" s="80" t="str">
        <x:v>Total Balance</x:v>
      </x:c>
      <x:c r="J7" s="48" t="n">
        <x:f>D25</x:f>
        <x:v>5950</x:v>
      </x:c>
      <x:c r="K7" s="48" t="str"/>
      <x:c r="L7" s="80" t="str">
        <x:f>L25</x:f>
        <x:v>Moderate</x:v>
      </x:c>
      <x:c r="M7" s="81" t="str"/>
    </x:row>
    <x:row r="8">
      <x:c r="A8" s="79" t="str">
        <x:v>Target Per-Card Utilization</x:v>
      </x:c>
      <x:c r="B8" s="34" t="n">
        <x:v>0.1</x:v>
      </x:c>
      <x:c r="C8" s="80" t="str">
        <x:v>Used to calculate payment targets for each card.</x:v>
      </x:c>
      <x:c r="D8" s="81" t="str"/>
      <x:c r="F8" s="79" t="str">
        <x:v>Overall Utilization</x:v>
      </x:c>
      <x:c r="G8" s="50" t="n">
        <x:f>F25</x:f>
        <x:v>0.21636363636363637</x:v>
      </x:c>
      <x:c r="H8" s="50" t="str"/>
      <x:c r="I8" s="80" t="str">
        <x:v>Available Credit</x:v>
      </x:c>
      <x:c r="J8" s="48" t="n">
        <x:f>E25</x:f>
        <x:v>21550</x:v>
      </x:c>
      <x:c r="K8" s="48" t="str"/>
      <x:c r="L8" s="80" t="str">
        <x:f>IF(G8&lt;=0.1,"Low overall utilization",IF(G8&lt;=0.3,"Moderate overall utilization","High overall utilization"))</x:f>
        <x:v>Moderate overall utilization</x:v>
      </x:c>
      <x:c r="M8" s="81" t="str"/>
    </x:row>
    <x:row r="9">
      <x:c r="A9" s="79" t="str">
        <x:v>Available Payment Amount</x:v>
      </x:c>
      <x:c r="B9" s="36" t="n">
        <x:v>1000</x:v>
      </x:c>
      <x:c r="C9" s="80" t="str">
        <x:v>Optional amount available for a utilization reduction plan.</x:v>
      </x:c>
      <x:c r="D9" s="81" t="str"/>
      <x:c r="F9" s="79" t="str">
        <x:v>Payment to Overall Target</x:v>
      </x:c>
      <x:c r="G9" s="48" t="n">
        <x:f>MAX(D25-C25*$B$7,0)</x:f>
        <x:v>3200</x:v>
      </x:c>
      <x:c r="H9" s="48" t="str"/>
      <x:c r="I9" s="80" t="str">
        <x:v>Cards Above Target</x:v>
      </x:c>
      <x:c r="J9" s="80" t="n">
        <x:f>COUNTIF(F14:F23,"&gt;"&amp;$B$8)</x:f>
        <x:v>4</x:v>
      </x:c>
      <x:c r="K9" s="80" t="str"/>
      <x:c r="L9" s="80" t="str">
        <x:f>IF(G9=0,"Target reached",IF($B$9&gt;=G9,"Available payment is sufficient","Additional payment needed"))</x:f>
        <x:v>Additional payment needed</x:v>
      </x:c>
      <x:c r="M9" s="81" t="str"/>
    </x:row>
    <x:row r="10">
      <x:c r="A10" s="82" t="str">
        <x:v>Statement Review Date</x:v>
      </x:c>
      <x:c r="B10" s="83" t="n">
        <x:f>TODAY()</x:f>
        <x:v>46231</x:v>
      </x:c>
      <x:c r="C10" s="84" t="str">
        <x:v>Use the latest reported or statement balances available.</x:v>
      </x:c>
      <x:c r="D10" s="85" t="str"/>
      <x:c r="F10" s="82" t="str">
        <x:v>Payment Coverage</x:v>
      </x:c>
      <x:c r="G10" s="97" t="n">
        <x:f>IF(G9=0,1,MIN($B$9/G9,1))</x:f>
        <x:v>0.3125</x:v>
      </x:c>
      <x:c r="H10" s="97" t="str"/>
      <x:c r="I10" s="84" t="str">
        <x:v>Highest Card Utilization</x:v>
      </x:c>
      <x:c r="J10" s="97" t="n">
        <x:f>MAX(F14:F23)</x:f>
        <x:v>0.6</x:v>
      </x:c>
      <x:c r="K10" s="97" t="str"/>
      <x:c r="L10" s="84" t="str">
        <x:f>IF(G10&gt;=1,"Fully covered",IF(G10&gt;=0.5,"Partially covered","Low coverage"))</x:f>
        <x:v>Low coverage</x:v>
      </x:c>
      <x:c r="M10" s="85" t="str"/>
    </x:row>
    <x:row r="12">
      <x:c r="A12" s="99" t="str">
        <x:v>YOUR CREDIT CARDS</x:v>
      </x:c>
      <x:c r="B12" s="100"/>
      <x:c r="C12" s="100"/>
      <x:c r="D12" s="100"/>
      <x:c r="E12" s="100"/>
      <x:c r="F12" s="100"/>
      <x:c r="G12" s="100"/>
      <x:c r="H12" s="100"/>
      <x:c r="I12" s="100"/>
      <x:c r="J12" s="100"/>
      <x:c r="K12" s="100"/>
      <x:c r="L12" s="100"/>
      <x:c r="M12" s="101"/>
    </x:row>
    <x:row r="13" ht="40" customHeight="1">
      <x:c r="A13" s="102" t="str">
        <x:v>Card Name</x:v>
      </x:c>
      <x:c r="B13" s="44" t="str">
        <x:v>Issuer</x:v>
      </x:c>
      <x:c r="C13" s="44" t="str">
        <x:v>Credit Limit</x:v>
      </x:c>
      <x:c r="D13" s="44" t="str">
        <x:v>Current Balance</x:v>
      </x:c>
      <x:c r="E13" s="44" t="str">
        <x:v>Available Credit</x:v>
      </x:c>
      <x:c r="F13" s="44" t="str">
        <x:v>Card Utilization</x:v>
      </x:c>
      <x:c r="G13" s="44" t="str">
        <x:v>Target Balance</x:v>
      </x:c>
      <x:c r="H13" s="44" t="str">
        <x:v>Payment to Target</x:v>
      </x:c>
      <x:c r="I13" s="44" t="str">
        <x:v>Planned Payment</x:v>
      </x:c>
      <x:c r="J13" s="44" t="str">
        <x:v>Projected Balance</x:v>
      </x:c>
      <x:c r="K13" s="44" t="str">
        <x:v>Projected Utilization</x:v>
      </x:c>
      <x:c r="L13" s="44" t="str">
        <x:v>Status</x:v>
      </x:c>
      <x:c r="M13" s="103" t="str">
        <x:v>Notes</x:v>
      </x:c>
    </x:row>
    <x:row r="14">
      <x:c r="A14" s="104" t="str">
        <x:v>Card 1</x:v>
      </x:c>
      <x:c r="B14" s="31" t="str">
        <x:v>Bank A</x:v>
      </x:c>
      <x:c r="C14" s="36" t="n">
        <x:v>8000</x:v>
      </x:c>
      <x:c r="D14" s="36" t="n">
        <x:v>2400</x:v>
      </x:c>
      <x:c r="E14" s="48" t="n">
        <x:f>MAX(C14-D14,0)</x:f>
        <x:v>5600</x:v>
      </x:c>
      <x:c r="F14" s="50" t="n">
        <x:f>IF(C14&lt;=0,0,D14/C14)</x:f>
        <x:v>0.3</x:v>
      </x:c>
      <x:c r="G14" s="48" t="n">
        <x:f>C14*$B$8</x:f>
        <x:v>800</x:v>
      </x:c>
      <x:c r="H14" s="48" t="n">
        <x:f>MAX(D14-G14,0)</x:f>
        <x:v>1600</x:v>
      </x:c>
      <x:c r="I14" s="36" t="n">
        <x:v>500</x:v>
      </x:c>
      <x:c r="J14" s="48" t="n">
        <x:f>MAX(D14-I14,0)</x:f>
        <x:v>1900</x:v>
      </x:c>
      <x:c r="K14" s="50" t="n">
        <x:f>IF(C14&lt;=0,0,J14/C14)</x:f>
        <x:v>0.2375</x:v>
      </x:c>
      <x:c r="L14" s="80" t="str">
        <x:f>IF(C14&lt;=0,"Not Set",IF(F14&lt;=0.1,"Low",IF(F14&lt;=0.3,"Moderate",IF(F14&lt;=0.5,"High","Very High"))))</x:f>
        <x:v>Moderate</x:v>
      </x:c>
      <x:c r="M14" s="105" t="str"/>
    </x:row>
    <x:row r="15">
      <x:c r="A15" s="104" t="str">
        <x:v>Card 2</x:v>
      </x:c>
      <x:c r="B15" s="31" t="str">
        <x:v>Bank B</x:v>
      </x:c>
      <x:c r="C15" s="36" t="n">
        <x:v>5000</x:v>
      </x:c>
      <x:c r="D15" s="36" t="n">
        <x:v>1800</x:v>
      </x:c>
      <x:c r="E15" s="48" t="n">
        <x:f>MAX(C15-D15,0)</x:f>
        <x:v>3200</x:v>
      </x:c>
      <x:c r="F15" s="50" t="n">
        <x:f>IF(C15&lt;=0,0,D15/C15)</x:f>
        <x:v>0.36</x:v>
      </x:c>
      <x:c r="G15" s="48" t="n">
        <x:f>C15*$B$8</x:f>
        <x:v>500</x:v>
      </x:c>
      <x:c r="H15" s="48" t="n">
        <x:f>MAX(D15-G15,0)</x:f>
        <x:v>1300</x:v>
      </x:c>
      <x:c r="I15" s="36" t="n">
        <x:v>300</x:v>
      </x:c>
      <x:c r="J15" s="48" t="n">
        <x:f>MAX(D15-I15,0)</x:f>
        <x:v>1500</x:v>
      </x:c>
      <x:c r="K15" s="50" t="n">
        <x:f>IF(C15&lt;=0,0,J15/C15)</x:f>
        <x:v>0.3</x:v>
      </x:c>
      <x:c r="L15" s="80" t="str">
        <x:f>IF(C15&lt;=0,"Not Set",IF(F15&lt;=0.1,"Low",IF(F15&lt;=0.3,"Moderate",IF(F15&lt;=0.5,"High","Very High"))))</x:f>
        <x:v>High</x:v>
      </x:c>
      <x:c r="M15" s="105" t="str"/>
    </x:row>
    <x:row r="16">
      <x:c r="A16" s="104" t="str">
        <x:v>Card 3</x:v>
      </x:c>
      <x:c r="B16" s="31" t="str">
        <x:v>Credit Union</x:v>
      </x:c>
      <x:c r="C16" s="36" t="n">
        <x:v>3000</x:v>
      </x:c>
      <x:c r="D16" s="36" t="n">
        <x:v>350</x:v>
      </x:c>
      <x:c r="E16" s="48" t="n">
        <x:f>MAX(C16-D16,0)</x:f>
        <x:v>2650</x:v>
      </x:c>
      <x:c r="F16" s="50" t="n">
        <x:f>IF(C16&lt;=0,0,D16/C16)</x:f>
        <x:v>0.11666666666666667</x:v>
      </x:c>
      <x:c r="G16" s="48" t="n">
        <x:f>C16*$B$8</x:f>
        <x:v>300</x:v>
      </x:c>
      <x:c r="H16" s="48" t="n">
        <x:f>MAX(D16-G16,0)</x:f>
        <x:v>50</x:v>
      </x:c>
      <x:c r="I16" s="36" t="n">
        <x:v>0</x:v>
      </x:c>
      <x:c r="J16" s="48" t="n">
        <x:f>MAX(D16-I16,0)</x:f>
        <x:v>350</x:v>
      </x:c>
      <x:c r="K16" s="50" t="n">
        <x:f>IF(C16&lt;=0,0,J16/C16)</x:f>
        <x:v>0.11666666666666667</x:v>
      </x:c>
      <x:c r="L16" s="80" t="str">
        <x:f>IF(C16&lt;=0,"Not Set",IF(F16&lt;=0.1,"Low",IF(F16&lt;=0.3,"Moderate",IF(F16&lt;=0.5,"High","Very High"))))</x:f>
        <x:v>Moderate</x:v>
      </x:c>
      <x:c r="M16" s="105" t="str"/>
    </x:row>
    <x:row r="17">
      <x:c r="A17" s="104" t="str">
        <x:v>Card 4</x:v>
      </x:c>
      <x:c r="B17" s="31" t="str">
        <x:v>Retail Card</x:v>
      </x:c>
      <x:c r="C17" s="36" t="n">
        <x:v>1500</x:v>
      </x:c>
      <x:c r="D17" s="36" t="n">
        <x:v>900</x:v>
      </x:c>
      <x:c r="E17" s="48" t="n">
        <x:f>MAX(C17-D17,0)</x:f>
        <x:v>600</x:v>
      </x:c>
      <x:c r="F17" s="50" t="n">
        <x:f>IF(C17&lt;=0,0,D17/C17)</x:f>
        <x:v>0.6</x:v>
      </x:c>
      <x:c r="G17" s="48" t="n">
        <x:f>C17*$B$8</x:f>
        <x:v>150</x:v>
      </x:c>
      <x:c r="H17" s="48" t="n">
        <x:f>MAX(D17-G17,0)</x:f>
        <x:v>750</x:v>
      </x:c>
      <x:c r="I17" s="36" t="n">
        <x:v>200</x:v>
      </x:c>
      <x:c r="J17" s="48" t="n">
        <x:f>MAX(D17-I17,0)</x:f>
        <x:v>700</x:v>
      </x:c>
      <x:c r="K17" s="50" t="n">
        <x:f>IF(C17&lt;=0,0,J17/C17)</x:f>
        <x:v>0.4666666666666667</x:v>
      </x:c>
      <x:c r="L17" s="80" t="str">
        <x:f>IF(C17&lt;=0,"Not Set",IF(F17&lt;=0.1,"Low",IF(F17&lt;=0.3,"Moderate",IF(F17&lt;=0.5,"High","Very High"))))</x:f>
        <x:v>Very High</x:v>
      </x:c>
      <x:c r="M17" s="105" t="str"/>
    </x:row>
    <x:row r="18">
      <x:c r="A18" s="104" t="str">
        <x:v>Card 5</x:v>
      </x:c>
      <x:c r="B18" s="31" t="str">
        <x:v>Bank C</x:v>
      </x:c>
      <x:c r="C18" s="36" t="n">
        <x:v>10000</x:v>
      </x:c>
      <x:c r="D18" s="36" t="n">
        <x:v>500</x:v>
      </x:c>
      <x:c r="E18" s="48" t="n">
        <x:f>MAX(C18-D18,0)</x:f>
        <x:v>9500</x:v>
      </x:c>
      <x:c r="F18" s="50" t="n">
        <x:f>IF(C18&lt;=0,0,D18/C18)</x:f>
        <x:v>0.05</x:v>
      </x:c>
      <x:c r="G18" s="48" t="n">
        <x:f>C18*$B$8</x:f>
        <x:v>1000</x:v>
      </x:c>
      <x:c r="H18" s="48" t="n">
        <x:f>MAX(D18-G18,0)</x:f>
        <x:v>0</x:v>
      </x:c>
      <x:c r="I18" s="36" t="n">
        <x:v>0</x:v>
      </x:c>
      <x:c r="J18" s="48" t="n">
        <x:f>MAX(D18-I18,0)</x:f>
        <x:v>500</x:v>
      </x:c>
      <x:c r="K18" s="50" t="n">
        <x:f>IF(C18&lt;=0,0,J18/C18)</x:f>
        <x:v>0.05</x:v>
      </x:c>
      <x:c r="L18" s="80" t="str">
        <x:f>IF(C18&lt;=0,"Not Set",IF(F18&lt;=0.1,"Low",IF(F18&lt;=0.3,"Moderate",IF(F18&lt;=0.5,"High","Very High"))))</x:f>
        <x:v>Low</x:v>
      </x:c>
      <x:c r="M18" s="105" t="str"/>
    </x:row>
    <x:row r="19">
      <x:c r="A19" s="104" t="str">
        <x:v>Card 6</x:v>
      </x:c>
      <x:c r="B19" s="31" t="str"/>
      <x:c r="C19" s="36" t="n">
        <x:v>0</x:v>
      </x:c>
      <x:c r="D19" s="36" t="n">
        <x:v>0</x:v>
      </x:c>
      <x:c r="E19" s="48" t="n">
        <x:f>MAX(C19-D19,0)</x:f>
        <x:v>0</x:v>
      </x:c>
      <x:c r="F19" s="50" t="n">
        <x:f>IF(C19&lt;=0,0,D19/C19)</x:f>
        <x:v>0</x:v>
      </x:c>
      <x:c r="G19" s="48" t="n">
        <x:f>C19*$B$8</x:f>
        <x:v>0</x:v>
      </x:c>
      <x:c r="H19" s="48" t="n">
        <x:f>MAX(D19-G19,0)</x:f>
        <x:v>0</x:v>
      </x:c>
      <x:c r="I19" s="36" t="n">
        <x:v>0</x:v>
      </x:c>
      <x:c r="J19" s="48" t="n">
        <x:f>MAX(D19-I19,0)</x:f>
        <x:v>0</x:v>
      </x:c>
      <x:c r="K19" s="50" t="n">
        <x:f>IF(C19&lt;=0,0,J19/C19)</x:f>
        <x:v>0</x:v>
      </x:c>
      <x:c r="L19" s="80" t="str">
        <x:f>IF(C19&lt;=0,"Not Set",IF(F19&lt;=0.1,"Low",IF(F19&lt;=0.3,"Moderate",IF(F19&lt;=0.5,"High","Very High"))))</x:f>
        <x:v>Not Set</x:v>
      </x:c>
      <x:c r="M19" s="105" t="str"/>
    </x:row>
    <x:row r="20">
      <x:c r="A20" s="104" t="str">
        <x:v>Card 7</x:v>
      </x:c>
      <x:c r="B20" s="31" t="str"/>
      <x:c r="C20" s="36" t="n">
        <x:v>0</x:v>
      </x:c>
      <x:c r="D20" s="36" t="n">
        <x:v>0</x:v>
      </x:c>
      <x:c r="E20" s="48" t="n">
        <x:f>MAX(C20-D20,0)</x:f>
        <x:v>0</x:v>
      </x:c>
      <x:c r="F20" s="50" t="n">
        <x:f>IF(C20&lt;=0,0,D20/C20)</x:f>
        <x:v>0</x:v>
      </x:c>
      <x:c r="G20" s="48" t="n">
        <x:f>C20*$B$8</x:f>
        <x:v>0</x:v>
      </x:c>
      <x:c r="H20" s="48" t="n">
        <x:f>MAX(D20-G20,0)</x:f>
        <x:v>0</x:v>
      </x:c>
      <x:c r="I20" s="36" t="n">
        <x:v>0</x:v>
      </x:c>
      <x:c r="J20" s="48" t="n">
        <x:f>MAX(D20-I20,0)</x:f>
        <x:v>0</x:v>
      </x:c>
      <x:c r="K20" s="50" t="n">
        <x:f>IF(C20&lt;=0,0,J20/C20)</x:f>
        <x:v>0</x:v>
      </x:c>
      <x:c r="L20" s="80" t="str">
        <x:f>IF(C20&lt;=0,"Not Set",IF(F20&lt;=0.1,"Low",IF(F20&lt;=0.3,"Moderate",IF(F20&lt;=0.5,"High","Very High"))))</x:f>
        <x:v>Not Set</x:v>
      </x:c>
      <x:c r="M20" s="105" t="str"/>
    </x:row>
    <x:row r="21">
      <x:c r="A21" s="104" t="str">
        <x:v>Card 8</x:v>
      </x:c>
      <x:c r="B21" s="31" t="str"/>
      <x:c r="C21" s="36" t="n">
        <x:v>0</x:v>
      </x:c>
      <x:c r="D21" s="36" t="n">
        <x:v>0</x:v>
      </x:c>
      <x:c r="E21" s="48" t="n">
        <x:f>MAX(C21-D21,0)</x:f>
        <x:v>0</x:v>
      </x:c>
      <x:c r="F21" s="50" t="n">
        <x:f>IF(C21&lt;=0,0,D21/C21)</x:f>
        <x:v>0</x:v>
      </x:c>
      <x:c r="G21" s="48" t="n">
        <x:f>C21*$B$8</x:f>
        <x:v>0</x:v>
      </x:c>
      <x:c r="H21" s="48" t="n">
        <x:f>MAX(D21-G21,0)</x:f>
        <x:v>0</x:v>
      </x:c>
      <x:c r="I21" s="36" t="n">
        <x:v>0</x:v>
      </x:c>
      <x:c r="J21" s="48" t="n">
        <x:f>MAX(D21-I21,0)</x:f>
        <x:v>0</x:v>
      </x:c>
      <x:c r="K21" s="50" t="n">
        <x:f>IF(C21&lt;=0,0,J21/C21)</x:f>
        <x:v>0</x:v>
      </x:c>
      <x:c r="L21" s="80" t="str">
        <x:f>IF(C21&lt;=0,"Not Set",IF(F21&lt;=0.1,"Low",IF(F21&lt;=0.3,"Moderate",IF(F21&lt;=0.5,"High","Very High"))))</x:f>
        <x:v>Not Set</x:v>
      </x:c>
      <x:c r="M21" s="105" t="str"/>
    </x:row>
    <x:row r="22">
      <x:c r="A22" s="104" t="str">
        <x:v>Card 9</x:v>
      </x:c>
      <x:c r="B22" s="31" t="str"/>
      <x:c r="C22" s="36" t="n">
        <x:v>0</x:v>
      </x:c>
      <x:c r="D22" s="36" t="n">
        <x:v>0</x:v>
      </x:c>
      <x:c r="E22" s="48" t="n">
        <x:f>MAX(C22-D22,0)</x:f>
        <x:v>0</x:v>
      </x:c>
      <x:c r="F22" s="50" t="n">
        <x:f>IF(C22&lt;=0,0,D22/C22)</x:f>
        <x:v>0</x:v>
      </x:c>
      <x:c r="G22" s="48" t="n">
        <x:f>C22*$B$8</x:f>
        <x:v>0</x:v>
      </x:c>
      <x:c r="H22" s="48" t="n">
        <x:f>MAX(D22-G22,0)</x:f>
        <x:v>0</x:v>
      </x:c>
      <x:c r="I22" s="36" t="n">
        <x:v>0</x:v>
      </x:c>
      <x:c r="J22" s="48" t="n">
        <x:f>MAX(D22-I22,0)</x:f>
        <x:v>0</x:v>
      </x:c>
      <x:c r="K22" s="50" t="n">
        <x:f>IF(C22&lt;=0,0,J22/C22)</x:f>
        <x:v>0</x:v>
      </x:c>
      <x:c r="L22" s="80" t="str">
        <x:f>IF(C22&lt;=0,"Not Set",IF(F22&lt;=0.1,"Low",IF(F22&lt;=0.3,"Moderate",IF(F22&lt;=0.5,"High","Very High"))))</x:f>
        <x:v>Not Set</x:v>
      </x:c>
      <x:c r="M22" s="105" t="str"/>
    </x:row>
    <x:row r="23">
      <x:c r="A23" s="104" t="str">
        <x:v>Card 10</x:v>
      </x:c>
      <x:c r="B23" s="31" t="str"/>
      <x:c r="C23" s="36" t="n">
        <x:v>0</x:v>
      </x:c>
      <x:c r="D23" s="36" t="n">
        <x:v>0</x:v>
      </x:c>
      <x:c r="E23" s="48" t="n">
        <x:f>MAX(C23-D23,0)</x:f>
        <x:v>0</x:v>
      </x:c>
      <x:c r="F23" s="50" t="n">
        <x:f>IF(C23&lt;=0,0,D23/C23)</x:f>
        <x:v>0</x:v>
      </x:c>
      <x:c r="G23" s="48" t="n">
        <x:f>C23*$B$8</x:f>
        <x:v>0</x:v>
      </x:c>
      <x:c r="H23" s="48" t="n">
        <x:f>MAX(D23-G23,0)</x:f>
        <x:v>0</x:v>
      </x:c>
      <x:c r="I23" s="36" t="n">
        <x:v>0</x:v>
      </x:c>
      <x:c r="J23" s="48" t="n">
        <x:f>MAX(D23-I23,0)</x:f>
        <x:v>0</x:v>
      </x:c>
      <x:c r="K23" s="50" t="n">
        <x:f>IF(C23&lt;=0,0,J23/C23)</x:f>
        <x:v>0</x:v>
      </x:c>
      <x:c r="L23" s="80" t="str">
        <x:f>IF(C23&lt;=0,"Not Set",IF(F23&lt;=0.1,"Low",IF(F23&lt;=0.3,"Moderate",IF(F23&lt;=0.5,"High","Very High"))))</x:f>
        <x:v>Not Set</x:v>
      </x:c>
      <x:c r="M23" s="105" t="str"/>
    </x:row>
    <x:row r="24">
      <x:c r="A24" s="79"/>
      <x:c r="B24" s="80"/>
      <x:c r="C24" s="80"/>
      <x:c r="D24" s="80"/>
      <x:c r="E24" s="80"/>
      <x:c r="F24" s="80"/>
      <x:c r="G24" s="80"/>
      <x:c r="H24" s="80"/>
      <x:c r="I24" s="80"/>
      <x:c r="J24" s="80"/>
      <x:c r="K24" s="80"/>
      <x:c r="L24" s="80"/>
      <x:c r="M24" s="81"/>
    </x:row>
    <x:row r="25">
      <x:c r="A25" s="106" t="str">
        <x:v>TOTAL</x:v>
      </x:c>
      <x:c r="B25" s="107" t="str"/>
      <x:c r="C25" s="108" t="n">
        <x:f>SUM(C14:C23)</x:f>
        <x:v>27500</x:v>
      </x:c>
      <x:c r="D25" s="108" t="n">
        <x:f>SUM(D14:D23)</x:f>
        <x:v>5950</x:v>
      </x:c>
      <x:c r="E25" s="108" t="n">
        <x:f>SUM(E14:E23)</x:f>
        <x:v>21550</x:v>
      </x:c>
      <x:c r="F25" s="109" t="n">
        <x:f>IF(C25=0,0,D25/C25)</x:f>
        <x:v>0.21636363636363637</x:v>
      </x:c>
      <x:c r="G25" s="108" t="n">
        <x:f>SUM(G14:G23)</x:f>
        <x:v>2750</x:v>
      </x:c>
      <x:c r="H25" s="108" t="n">
        <x:f>SUM(H14:H23)</x:f>
        <x:v>3700</x:v>
      </x:c>
      <x:c r="I25" s="108" t="n">
        <x:f>SUM(I14:I23)</x:f>
        <x:v>1000</x:v>
      </x:c>
      <x:c r="J25" s="108" t="n">
        <x:f>SUM(J14:J23)</x:f>
        <x:v>4950</x:v>
      </x:c>
      <x:c r="K25" s="109" t="n">
        <x:f>IF(C25=0,0,J25/C25)</x:f>
        <x:v>0.18</x:v>
      </x:c>
      <x:c r="L25" s="107" t="str">
        <x:f>IF(F25&lt;=0.1,"Low",IF(F25&lt;=0.3,"Moderate",IF(F25&lt;=0.5,"High","Very High")))</x:f>
        <x:v>Moderate</x:v>
      </x:c>
      <x:c r="M25" s="110" t="str"/>
    </x:row>
    <x:row r="27">
      <x:c r="A27" s="74" t="str">
        <x:v>UTILIZATION TARGET SCENARIOS</x:v>
      </x:c>
      <x:c r="B27" s="75"/>
      <x:c r="C27" s="75"/>
      <x:c r="D27" s="75"/>
      <x:c r="E27" s="75"/>
      <x:c r="F27" s="75"/>
      <x:c r="G27" s="76"/>
      <x:c r="H27" s="21"/>
      <x:c r="I27" s="21"/>
      <x:c r="J27" s="21"/>
      <x:c r="K27" s="21"/>
      <x:c r="L27" s="21"/>
      <x:c r="M27" s="21"/>
    </x:row>
    <x:row r="28">
      <x:c r="A28" s="123" t="str">
        <x:v>Target Utilization</x:v>
      </x:c>
      <x:c r="B28" s="43" t="str">
        <x:v>Target Total Balance</x:v>
      </x:c>
      <x:c r="C28" s="43" t="str">
        <x:v>Payment Needed</x:v>
      </x:c>
      <x:c r="D28" s="43" t="str">
        <x:v>Available Payment</x:v>
      </x:c>
      <x:c r="E28" s="43" t="str">
        <x:v>Remaining Gap</x:v>
      </x:c>
      <x:c r="F28" s="43" t="str">
        <x:v>Projected Utilization</x:v>
      </x:c>
      <x:c r="G28" s="124" t="str">
        <x:v>Status</x:v>
      </x:c>
    </x:row>
    <x:row r="29">
      <x:c r="A29" s="125" t="n">
        <x:v>0.3</x:v>
      </x:c>
      <x:c r="B29" s="48" t="n">
        <x:f>$C$25*A29</x:f>
        <x:v>8250</x:v>
      </x:c>
      <x:c r="C29" s="48" t="n">
        <x:f>MAX($D$25-B29,0)</x:f>
        <x:v>0</x:v>
      </x:c>
      <x:c r="D29" s="48" t="n">
        <x:f>$B$9</x:f>
        <x:v>1000</x:v>
      </x:c>
      <x:c r="E29" s="48" t="n">
        <x:f>MAX(C29-D29,0)</x:f>
        <x:v>0</x:v>
      </x:c>
      <x:c r="F29" s="50" t="n">
        <x:f>IF($C$25=0,0,MAX($D$25-D29,0)/$C$25)</x:f>
        <x:v>0.18</x:v>
      </x:c>
      <x:c r="G29" s="81" t="str">
        <x:f>IF(E29=0,"Covered","Funding Gap")</x:f>
        <x:v>Covered</x:v>
      </x:c>
    </x:row>
    <x:row r="30">
      <x:c r="A30" s="125" t="n">
        <x:v>0.2</x:v>
      </x:c>
      <x:c r="B30" s="48" t="n">
        <x:f>$C$25*A30</x:f>
        <x:v>5500</x:v>
      </x:c>
      <x:c r="C30" s="48" t="n">
        <x:f>MAX($D$25-B30,0)</x:f>
        <x:v>450</x:v>
      </x:c>
      <x:c r="D30" s="48" t="n">
        <x:f>$B$9</x:f>
        <x:v>1000</x:v>
      </x:c>
      <x:c r="E30" s="48" t="n">
        <x:f>MAX(C30-D30,0)</x:f>
        <x:v>0</x:v>
      </x:c>
      <x:c r="F30" s="50" t="n">
        <x:f>IF($C$25=0,0,MAX($D$25-D30,0)/$C$25)</x:f>
        <x:v>0.18</x:v>
      </x:c>
      <x:c r="G30" s="81" t="str">
        <x:f>IF(E30=0,"Covered","Funding Gap")</x:f>
        <x:v>Covered</x:v>
      </x:c>
    </x:row>
    <x:row r="31">
      <x:c r="A31" s="125" t="n">
        <x:v>0.1</x:v>
      </x:c>
      <x:c r="B31" s="48" t="n">
        <x:f>$C$25*A31</x:f>
        <x:v>2750</x:v>
      </x:c>
      <x:c r="C31" s="48" t="n">
        <x:f>MAX($D$25-B31,0)</x:f>
        <x:v>3200</x:v>
      </x:c>
      <x:c r="D31" s="48" t="n">
        <x:f>$B$9</x:f>
        <x:v>1000</x:v>
      </x:c>
      <x:c r="E31" s="48" t="n">
        <x:f>MAX(C31-D31,0)</x:f>
        <x:v>2200</x:v>
      </x:c>
      <x:c r="F31" s="50" t="n">
        <x:f>IF($C$25=0,0,MAX($D$25-D31,0)/$C$25)</x:f>
        <x:v>0.18</x:v>
      </x:c>
      <x:c r="G31" s="81" t="str">
        <x:f>IF(E31=0,"Covered","Funding Gap")</x:f>
        <x:v>Funding Gap</x:v>
      </x:c>
    </x:row>
    <x:row r="32">
      <x:c r="A32" s="125" t="n">
        <x:v>0.05</x:v>
      </x:c>
      <x:c r="B32" s="48" t="n">
        <x:f>$C$25*A32</x:f>
        <x:v>1375</x:v>
      </x:c>
      <x:c r="C32" s="48" t="n">
        <x:f>MAX($D$25-B32,0)</x:f>
        <x:v>4575</x:v>
      </x:c>
      <x:c r="D32" s="48" t="n">
        <x:f>$B$9</x:f>
        <x:v>1000</x:v>
      </x:c>
      <x:c r="E32" s="48" t="n">
        <x:f>MAX(C32-D32,0)</x:f>
        <x:v>3575</x:v>
      </x:c>
      <x:c r="F32" s="50" t="n">
        <x:f>IF($C$25=0,0,MAX($D$25-D32,0)/$C$25)</x:f>
        <x:v>0.18</x:v>
      </x:c>
      <x:c r="G32" s="81" t="str">
        <x:f>IF(E32=0,"Covered","Funding Gap")</x:f>
        <x:v>Funding Gap</x:v>
      </x:c>
    </x:row>
    <x:row r="33">
      <x:c r="A33" s="126" t="n">
        <x:v>0.01</x:v>
      </x:c>
      <x:c r="B33" s="127" t="n">
        <x:f>$C$25*A33</x:f>
        <x:v>275</x:v>
      </x:c>
      <x:c r="C33" s="127" t="n">
        <x:f>MAX($D$25-B33,0)</x:f>
        <x:v>5675</x:v>
      </x:c>
      <x:c r="D33" s="127" t="n">
        <x:f>$B$9</x:f>
        <x:v>1000</x:v>
      </x:c>
      <x:c r="E33" s="127" t="n">
        <x:f>MAX(C33-D33,0)</x:f>
        <x:v>4675</x:v>
      </x:c>
      <x:c r="F33" s="97" t="n">
        <x:f>IF($C$25=0,0,MAX($D$25-D33,0)/$C$25)</x:f>
        <x:v>0.18</x:v>
      </x:c>
      <x:c r="G33" s="85" t="str">
        <x:f>IF(E33=0,"Covered","Funding Gap")</x:f>
        <x:v>Funding Gap</x:v>
      </x:c>
    </x:row>
    <x:row r="35">
      <x:c r="A35" s="65" t="str">
        <x:v>Credit utilization is one factor that may affect credit scoring models, but it is not the only factor and no single percentage guarantees a particular score. Reported balances may differ from current balances because issuers report on different dates. Paying in full whenever possible helps avoid interest; do not carry debt solely to influence a credit score.</x:v>
      </x:c>
      <x:c r="B35" s="65"/>
      <x:c r="C35" s="65"/>
      <x:c r="D35" s="65"/>
      <x:c r="E35" s="65"/>
      <x:c r="F35" s="65"/>
      <x:c r="G35" s="65"/>
      <x:c r="H35" s="65"/>
      <x:c r="I35" s="65"/>
      <x:c r="J35" s="65"/>
      <x:c r="K35" s="65"/>
      <x:c r="L35" s="65"/>
      <x:c r="M35" s="65"/>
    </x:row>
    <x:row r="36">
      <x:c r="A36" s="66"/>
      <x:c r="B36" s="66"/>
      <x:c r="C36" s="66"/>
      <x:c r="D36" s="66"/>
      <x:c r="E36" s="66"/>
      <x:c r="F36" s="66"/>
      <x:c r="G36" s="66"/>
      <x:c r="H36" s="66"/>
      <x:c r="I36" s="66"/>
      <x:c r="J36" s="66"/>
      <x:c r="K36" s="66"/>
      <x:c r="L36" s="66"/>
      <x:c r="M36" s="66"/>
    </x:row>
    <x:row r="37">
      <x:c r="A37" s="66"/>
      <x:c r="B37" s="66"/>
      <x:c r="C37" s="66"/>
      <x:c r="D37" s="66"/>
      <x:c r="E37" s="66"/>
      <x:c r="F37" s="66"/>
      <x:c r="G37" s="66"/>
      <x:c r="H37" s="66"/>
      <x:c r="I37" s="66"/>
      <x:c r="J37" s="66"/>
      <x:c r="K37" s="66"/>
      <x:c r="L37" s="66"/>
      <x:c r="M37" s="66"/>
    </x:row>
  </x:sheetData>
  <x:mergeCells>
    <x:mergeCell ref="A1:M2"/>
    <x:mergeCell ref="A3:M3"/>
    <x:mergeCell ref="A5:D5"/>
    <x:mergeCell ref="C6:D6"/>
    <x:mergeCell ref="C7:D7"/>
    <x:mergeCell ref="C8:D8"/>
    <x:mergeCell ref="C9:D9"/>
    <x:mergeCell ref="C10:D10"/>
    <x:mergeCell ref="F5:M5"/>
    <x:mergeCell ref="G6:H6"/>
    <x:mergeCell ref="J6:K6"/>
    <x:mergeCell ref="L6:M6"/>
    <x:mergeCell ref="G7:H7"/>
    <x:mergeCell ref="J7:K7"/>
    <x:mergeCell ref="L7:M7"/>
    <x:mergeCell ref="G8:H8"/>
    <x:mergeCell ref="J8:K8"/>
    <x:mergeCell ref="L8:M8"/>
    <x:mergeCell ref="G9:H9"/>
    <x:mergeCell ref="J9:K9"/>
    <x:mergeCell ref="L9:M9"/>
    <x:mergeCell ref="G10:H10"/>
    <x:mergeCell ref="J10:K10"/>
    <x:mergeCell ref="L10:M10"/>
    <x:mergeCell ref="A12:M12"/>
    <x:mergeCell ref="A27:M27"/>
    <x:mergeCell ref="A35:M37"/>
  </x:mergeCells>
  <x:conditionalFormatting sqref="F14:F23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conditionalFormatting sqref="K14:K23">
    <x:cfRule type="colorScale" priority="2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conditionalFormatting sqref="L14:L23">
    <x:cfRule type="expression" dxfId="0" priority="3">
      <x:formula>L14="Low"</x:formula>
    </x:cfRule>
    <x:cfRule type="expression" dxfId="1" priority="4">
      <x:formula>L14="Moderate"</x:formula>
    </x:cfRule>
    <x:cfRule type="expression" dxfId="2" priority="5">
      <x:formula>OR(L14="High",L14="Very High")</x:formula>
    </x:cfRule>
  </x:conditionalFormatting>
  <x:conditionalFormatting sqref="L7:M10">
    <x:cfRule type="expression" dxfId="3" priority="6">
      <x:formula>OR(L7="Low",L7="Low overall utilization",L7="Target reached",L7="Available payment is sufficient",L7="Fully covered")</x:formula>
    </x:cfRule>
    <x:cfRule type="expression" dxfId="4" priority="7">
      <x:formula>OR(L7="Moderate",L7="Moderate overall utilization",L7="Partially covered")</x:formula>
    </x:cfRule>
    <x:cfRule type="expression" dxfId="5" priority="8">
      <x:formula>OR(L7="High",L7="Very High",L7="High overall utilization",L7="Additional payment needed",L7="Low coverage")</x:formula>
    </x:cfRule>
  </x:conditionalFormatting>
  <x:conditionalFormatting sqref="G29:G33">
    <x:cfRule type="expression" dxfId="6" priority="9">
      <x:formula>G29="Covered"</x:formula>
    </x:cfRule>
    <x:cfRule type="expression" dxfId="7" priority="10">
      <x:formula>G29="Funding Gap"</x:formula>
    </x:cfRule>
  </x:conditionalFormatting>
  <x:dataValidations count="1">
    <x:dataValidation type="list" sqref="B7:B8">
      <x:formula1>"0.01,0.05,0.1,0.2,0.3"</x:formula1>
    </x:dataValidation>
  </x:dataValidations>
  <x:pageMargins left="0.7" right="0.7" top="0.75" bottom="0.75" header="0.3" footer="0.3"/>
  <x:drawing xmlns:r="http://schemas.openxmlformats.org/officeDocument/2006/relationships" r:id="R2981d11f729c4a2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9" hidden="0" customWidth="1"/>
    <x:col min="9" max="9" width="17" hidden="0" customWidth="1"/>
    <x:col min="10" max="10" width="28" hidden="0" customWidth="1"/>
  </x:cols>
  <x:sheetData>
    <x:row r="1">
      <x:c r="A1" s="135" t="str">
        <x:v>Credit Utilization Paydown Planner</x:v>
      </x:c>
      <x:c r="B1" s="135"/>
      <x:c r="C1" s="135"/>
      <x:c r="D1" s="135"/>
      <x:c r="E1" s="135"/>
      <x:c r="F1" s="135"/>
      <x:c r="G1" s="135"/>
      <x:c r="H1" s="135"/>
      <x:c r="I1" s="135"/>
      <x:c r="J1" s="135"/>
    </x:row>
    <x:row r="2">
      <x:c r="A2" s="135"/>
      <x:c r="B2" s="135"/>
      <x:c r="C2" s="135"/>
      <x:c r="D2" s="135"/>
      <x:c r="E2" s="135"/>
      <x:c r="F2" s="135"/>
      <x:c r="G2" s="135"/>
      <x:c r="H2" s="135"/>
      <x:c r="I2" s="135"/>
      <x:c r="J2" s="135"/>
    </x:row>
    <x:row r="3">
      <x:c r="A3" s="140" t="str">
        <x:v>Prioritize payments based on card utilization and estimate the result of your planned payment amount.</x:v>
      </x:c>
      <x:c r="B3" s="140"/>
      <x:c r="C3" s="140"/>
      <x:c r="D3" s="140"/>
      <x:c r="E3" s="140"/>
      <x:c r="F3" s="140"/>
      <x:c r="G3" s="140"/>
      <x:c r="H3" s="140"/>
      <x:c r="I3" s="140"/>
      <x:c r="J3" s="140"/>
    </x:row>
    <x:row r="5">
      <x:c r="A5" s="147" t="str">
        <x:v>Priority</x:v>
      </x:c>
      <x:c r="B5" s="148" t="str">
        <x:v>Card Name</x:v>
      </x:c>
      <x:c r="C5" s="148" t="str">
        <x:v>Current Balance</x:v>
      </x:c>
      <x:c r="D5" s="148" t="str">
        <x:v>Credit Limit</x:v>
      </x:c>
      <x:c r="E5" s="148" t="str">
        <x:v>Current Utilization</x:v>
      </x:c>
      <x:c r="F5" s="148" t="str">
        <x:v>Suggested Payment</x:v>
      </x:c>
      <x:c r="G5" s="148" t="str">
        <x:v>Projected Balance</x:v>
      </x:c>
      <x:c r="H5" s="148" t="str">
        <x:v>Projected Utilization</x:v>
      </x:c>
      <x:c r="I5" s="148" t="str">
        <x:v>Target Status</x:v>
      </x:c>
      <x:c r="J5" s="149" t="str">
        <x:v>Notes</x:v>
      </x:c>
    </x:row>
    <x:row r="6">
      <x:c r="A6" s="79" t="n">
        <x:f>IF('Credit Utilization Calculator'!C14&lt;=0,"",RANK('Credit Utilization Calculator'!F14,'Credit Utilization Calculator'!$F$14:$F$23,0)+COUNTIF('Credit Utilization Calculator'!$F$14:F14,'Credit Utilization Calculator'!F14)-1)</x:f>
        <x:v>3</x:v>
      </x:c>
      <x:c r="B6" s="80" t="str">
        <x:f>'Credit Utilization Calculator'!A14</x:f>
        <x:v>Card 1</x:v>
      </x:c>
      <x:c r="C6" s="48" t="n">
        <x:f>'Credit Utilization Calculator'!D14</x:f>
        <x:v>2400</x:v>
      </x:c>
      <x:c r="D6" s="48" t="n">
        <x:f>'Credit Utilization Calculator'!C14</x:f>
        <x:v>8000</x:v>
      </x:c>
      <x:c r="E6" s="50" t="n">
        <x:f>'Credit Utilization Calculator'!F14</x:f>
        <x:v>0.3</x:v>
      </x:c>
      <x:c r="F6" s="48" t="n">
        <x:f>'Credit Utilization Calculator'!I14</x:f>
        <x:v>500</x:v>
      </x:c>
      <x:c r="G6" s="48" t="n">
        <x:f>MAX(C6-F6,0)</x:f>
        <x:v>1900</x:v>
      </x:c>
      <x:c r="H6" s="50" t="n">
        <x:f>IF(D6=0,0,G6/D6)</x:f>
        <x:v>0.2375</x:v>
      </x:c>
      <x:c r="I6" s="80" t="str">
        <x:f>IF(H6&lt;='Credit Utilization Calculator'!$B$8,"At Target","Above Target")</x:f>
        <x:v>Above Target</x:v>
      </x:c>
      <x:c r="J6" s="81" t="str"/>
    </x:row>
    <x:row r="7">
      <x:c r="A7" s="79" t="n">
        <x:f>IF('Credit Utilization Calculator'!C15&lt;=0,"",RANK('Credit Utilization Calculator'!F15,'Credit Utilization Calculator'!$F$14:$F$23,0)+COUNTIF('Credit Utilization Calculator'!$F$14:F15,'Credit Utilization Calculator'!F15)-1)</x:f>
        <x:v>2</x:v>
      </x:c>
      <x:c r="B7" s="80" t="str">
        <x:f>'Credit Utilization Calculator'!A15</x:f>
        <x:v>Card 2</x:v>
      </x:c>
      <x:c r="C7" s="48" t="n">
        <x:f>'Credit Utilization Calculator'!D15</x:f>
        <x:v>1800</x:v>
      </x:c>
      <x:c r="D7" s="48" t="n">
        <x:f>'Credit Utilization Calculator'!C15</x:f>
        <x:v>5000</x:v>
      </x:c>
      <x:c r="E7" s="50" t="n">
        <x:f>'Credit Utilization Calculator'!F15</x:f>
        <x:v>0.36</x:v>
      </x:c>
      <x:c r="F7" s="48" t="n">
        <x:f>'Credit Utilization Calculator'!I15</x:f>
        <x:v>300</x:v>
      </x:c>
      <x:c r="G7" s="48" t="n">
        <x:f>MAX(C7-F7,0)</x:f>
        <x:v>1500</x:v>
      </x:c>
      <x:c r="H7" s="50" t="n">
        <x:f>IF(D7=0,0,G7/D7)</x:f>
        <x:v>0.3</x:v>
      </x:c>
      <x:c r="I7" s="80" t="str">
        <x:f>IF(H7&lt;='Credit Utilization Calculator'!$B$8,"At Target","Above Target")</x:f>
        <x:v>Above Target</x:v>
      </x:c>
      <x:c r="J7" s="81" t="str"/>
    </x:row>
    <x:row r="8">
      <x:c r="A8" s="79" t="n">
        <x:f>IF('Credit Utilization Calculator'!C16&lt;=0,"",RANK('Credit Utilization Calculator'!F16,'Credit Utilization Calculator'!$F$14:$F$23,0)+COUNTIF('Credit Utilization Calculator'!$F$14:F16,'Credit Utilization Calculator'!F16)-1)</x:f>
        <x:v>4</x:v>
      </x:c>
      <x:c r="B8" s="80" t="str">
        <x:f>'Credit Utilization Calculator'!A16</x:f>
        <x:v>Card 3</x:v>
      </x:c>
      <x:c r="C8" s="48" t="n">
        <x:f>'Credit Utilization Calculator'!D16</x:f>
        <x:v>350</x:v>
      </x:c>
      <x:c r="D8" s="48" t="n">
        <x:f>'Credit Utilization Calculator'!C16</x:f>
        <x:v>3000</x:v>
      </x:c>
      <x:c r="E8" s="50" t="n">
        <x:f>'Credit Utilization Calculator'!F16</x:f>
        <x:v>0.11666666666666667</x:v>
      </x:c>
      <x:c r="F8" s="48" t="n">
        <x:f>'Credit Utilization Calculator'!I16</x:f>
        <x:v>0</x:v>
      </x:c>
      <x:c r="G8" s="48" t="n">
        <x:f>MAX(C8-F8,0)</x:f>
        <x:v>350</x:v>
      </x:c>
      <x:c r="H8" s="50" t="n">
        <x:f>IF(D8=0,0,G8/D8)</x:f>
        <x:v>0.11666666666666667</x:v>
      </x:c>
      <x:c r="I8" s="80" t="str">
        <x:f>IF(H8&lt;='Credit Utilization Calculator'!$B$8,"At Target","Above Target")</x:f>
        <x:v>Above Target</x:v>
      </x:c>
      <x:c r="J8" s="81" t="str"/>
    </x:row>
    <x:row r="9">
      <x:c r="A9" s="79" t="n">
        <x:f>IF('Credit Utilization Calculator'!C17&lt;=0,"",RANK('Credit Utilization Calculator'!F17,'Credit Utilization Calculator'!$F$14:$F$23,0)+COUNTIF('Credit Utilization Calculator'!$F$14:F17,'Credit Utilization Calculator'!F17)-1)</x:f>
        <x:v>1</x:v>
      </x:c>
      <x:c r="B9" s="80" t="str">
        <x:f>'Credit Utilization Calculator'!A17</x:f>
        <x:v>Card 4</x:v>
      </x:c>
      <x:c r="C9" s="48" t="n">
        <x:f>'Credit Utilization Calculator'!D17</x:f>
        <x:v>900</x:v>
      </x:c>
      <x:c r="D9" s="48" t="n">
        <x:f>'Credit Utilization Calculator'!C17</x:f>
        <x:v>1500</x:v>
      </x:c>
      <x:c r="E9" s="50" t="n">
        <x:f>'Credit Utilization Calculator'!F17</x:f>
        <x:v>0.6</x:v>
      </x:c>
      <x:c r="F9" s="48" t="n">
        <x:f>'Credit Utilization Calculator'!I17</x:f>
        <x:v>200</x:v>
      </x:c>
      <x:c r="G9" s="48" t="n">
        <x:f>MAX(C9-F9,0)</x:f>
        <x:v>700</x:v>
      </x:c>
      <x:c r="H9" s="50" t="n">
        <x:f>IF(D9=0,0,G9/D9)</x:f>
        <x:v>0.4666666666666667</x:v>
      </x:c>
      <x:c r="I9" s="80" t="str">
        <x:f>IF(H9&lt;='Credit Utilization Calculator'!$B$8,"At Target","Above Target")</x:f>
        <x:v>Above Target</x:v>
      </x:c>
      <x:c r="J9" s="81" t="str"/>
    </x:row>
    <x:row r="10">
      <x:c r="A10" s="79" t="n">
        <x:f>IF('Credit Utilization Calculator'!C18&lt;=0,"",RANK('Credit Utilization Calculator'!F18,'Credit Utilization Calculator'!$F$14:$F$23,0)+COUNTIF('Credit Utilization Calculator'!$F$14:F18,'Credit Utilization Calculator'!F18)-1)</x:f>
        <x:v>5</x:v>
      </x:c>
      <x:c r="B10" s="80" t="str">
        <x:f>'Credit Utilization Calculator'!A18</x:f>
        <x:v>Card 5</x:v>
      </x:c>
      <x:c r="C10" s="48" t="n">
        <x:f>'Credit Utilization Calculator'!D18</x:f>
        <x:v>500</x:v>
      </x:c>
      <x:c r="D10" s="48" t="n">
        <x:f>'Credit Utilization Calculator'!C18</x:f>
        <x:v>10000</x:v>
      </x:c>
      <x:c r="E10" s="50" t="n">
        <x:f>'Credit Utilization Calculator'!F18</x:f>
        <x:v>0.05</x:v>
      </x:c>
      <x:c r="F10" s="48" t="n">
        <x:f>'Credit Utilization Calculator'!I18</x:f>
        <x:v>0</x:v>
      </x:c>
      <x:c r="G10" s="48" t="n">
        <x:f>MAX(C10-F10,0)</x:f>
        <x:v>500</x:v>
      </x:c>
      <x:c r="H10" s="50" t="n">
        <x:f>IF(D10=0,0,G10/D10)</x:f>
        <x:v>0.05</x:v>
      </x:c>
      <x:c r="I10" s="80" t="str">
        <x:f>IF(H10&lt;='Credit Utilization Calculator'!$B$8,"At Target","Above Target")</x:f>
        <x:v>At Target</x:v>
      </x:c>
      <x:c r="J10" s="81" t="str"/>
    </x:row>
    <x:row r="11">
      <x:c r="A11" s="79" t="str">
        <x:f>IF('Credit Utilization Calculator'!C19&lt;=0,"",RANK('Credit Utilization Calculator'!F19,'Credit Utilization Calculator'!$F$14:$F$23,0)+COUNTIF('Credit Utilization Calculator'!$F$14:F19,'Credit Utilization Calculator'!F19)-1)</x:f>
      </x:c>
      <x:c r="B11" s="80" t="str">
        <x:f>'Credit Utilization Calculator'!A19</x:f>
        <x:v>Card 6</x:v>
      </x:c>
      <x:c r="C11" s="48" t="n">
        <x:f>'Credit Utilization Calculator'!D19</x:f>
        <x:v>0</x:v>
      </x:c>
      <x:c r="D11" s="48" t="n">
        <x:f>'Credit Utilization Calculator'!C19</x:f>
        <x:v>0</x:v>
      </x:c>
      <x:c r="E11" s="50" t="n">
        <x:f>'Credit Utilization Calculator'!F19</x:f>
        <x:v>0</x:v>
      </x:c>
      <x:c r="F11" s="48" t="n">
        <x:f>'Credit Utilization Calculator'!I19</x:f>
        <x:v>0</x:v>
      </x:c>
      <x:c r="G11" s="48" t="n">
        <x:f>MAX(C11-F11,0)</x:f>
        <x:v>0</x:v>
      </x:c>
      <x:c r="H11" s="50" t="n">
        <x:f>IF(D11=0,0,G11/D11)</x:f>
        <x:v>0</x:v>
      </x:c>
      <x:c r="I11" s="80" t="str">
        <x:f>IF(H11&lt;='Credit Utilization Calculator'!$B$8,"At Target","Above Target")</x:f>
        <x:v>At Target</x:v>
      </x:c>
      <x:c r="J11" s="81" t="str"/>
    </x:row>
    <x:row r="12">
      <x:c r="A12" s="79" t="str">
        <x:f>IF('Credit Utilization Calculator'!C20&lt;=0,"",RANK('Credit Utilization Calculator'!F20,'Credit Utilization Calculator'!$F$14:$F$23,0)+COUNTIF('Credit Utilization Calculator'!$F$14:F20,'Credit Utilization Calculator'!F20)-1)</x:f>
      </x:c>
      <x:c r="B12" s="80" t="str">
        <x:f>'Credit Utilization Calculator'!A20</x:f>
        <x:v>Card 7</x:v>
      </x:c>
      <x:c r="C12" s="48" t="n">
        <x:f>'Credit Utilization Calculator'!D20</x:f>
        <x:v>0</x:v>
      </x:c>
      <x:c r="D12" s="48" t="n">
        <x:f>'Credit Utilization Calculator'!C20</x:f>
        <x:v>0</x:v>
      </x:c>
      <x:c r="E12" s="50" t="n">
        <x:f>'Credit Utilization Calculator'!F20</x:f>
        <x:v>0</x:v>
      </x:c>
      <x:c r="F12" s="48" t="n">
        <x:f>'Credit Utilization Calculator'!I20</x:f>
        <x:v>0</x:v>
      </x:c>
      <x:c r="G12" s="48" t="n">
        <x:f>MAX(C12-F12,0)</x:f>
        <x:v>0</x:v>
      </x:c>
      <x:c r="H12" s="50" t="n">
        <x:f>IF(D12=0,0,G12/D12)</x:f>
        <x:v>0</x:v>
      </x:c>
      <x:c r="I12" s="80" t="str">
        <x:f>IF(H12&lt;='Credit Utilization Calculator'!$B$8,"At Target","Above Target")</x:f>
        <x:v>At Target</x:v>
      </x:c>
      <x:c r="J12" s="81" t="str"/>
    </x:row>
    <x:row r="13">
      <x:c r="A13" s="79" t="str">
        <x:f>IF('Credit Utilization Calculator'!C21&lt;=0,"",RANK('Credit Utilization Calculator'!F21,'Credit Utilization Calculator'!$F$14:$F$23,0)+COUNTIF('Credit Utilization Calculator'!$F$14:F21,'Credit Utilization Calculator'!F21)-1)</x:f>
      </x:c>
      <x:c r="B13" s="80" t="str">
        <x:f>'Credit Utilization Calculator'!A21</x:f>
        <x:v>Card 8</x:v>
      </x:c>
      <x:c r="C13" s="48" t="n">
        <x:f>'Credit Utilization Calculator'!D21</x:f>
        <x:v>0</x:v>
      </x:c>
      <x:c r="D13" s="48" t="n">
        <x:f>'Credit Utilization Calculator'!C21</x:f>
        <x:v>0</x:v>
      </x:c>
      <x:c r="E13" s="50" t="n">
        <x:f>'Credit Utilization Calculator'!F21</x:f>
        <x:v>0</x:v>
      </x:c>
      <x:c r="F13" s="48" t="n">
        <x:f>'Credit Utilization Calculator'!I21</x:f>
        <x:v>0</x:v>
      </x:c>
      <x:c r="G13" s="48" t="n">
        <x:f>MAX(C13-F13,0)</x:f>
        <x:v>0</x:v>
      </x:c>
      <x:c r="H13" s="50" t="n">
        <x:f>IF(D13=0,0,G13/D13)</x:f>
        <x:v>0</x:v>
      </x:c>
      <x:c r="I13" s="80" t="str">
        <x:f>IF(H13&lt;='Credit Utilization Calculator'!$B$8,"At Target","Above Target")</x:f>
        <x:v>At Target</x:v>
      </x:c>
      <x:c r="J13" s="81" t="str"/>
    </x:row>
    <x:row r="14">
      <x:c r="A14" s="79" t="str">
        <x:f>IF('Credit Utilization Calculator'!C22&lt;=0,"",RANK('Credit Utilization Calculator'!F22,'Credit Utilization Calculator'!$F$14:$F$23,0)+COUNTIF('Credit Utilization Calculator'!$F$14:F22,'Credit Utilization Calculator'!F22)-1)</x:f>
      </x:c>
      <x:c r="B14" s="80" t="str">
        <x:f>'Credit Utilization Calculator'!A22</x:f>
        <x:v>Card 9</x:v>
      </x:c>
      <x:c r="C14" s="48" t="n">
        <x:f>'Credit Utilization Calculator'!D22</x:f>
        <x:v>0</x:v>
      </x:c>
      <x:c r="D14" s="48" t="n">
        <x:f>'Credit Utilization Calculator'!C22</x:f>
        <x:v>0</x:v>
      </x:c>
      <x:c r="E14" s="50" t="n">
        <x:f>'Credit Utilization Calculator'!F22</x:f>
        <x:v>0</x:v>
      </x:c>
      <x:c r="F14" s="48" t="n">
        <x:f>'Credit Utilization Calculator'!I22</x:f>
        <x:v>0</x:v>
      </x:c>
      <x:c r="G14" s="48" t="n">
        <x:f>MAX(C14-F14,0)</x:f>
        <x:v>0</x:v>
      </x:c>
      <x:c r="H14" s="50" t="n">
        <x:f>IF(D14=0,0,G14/D14)</x:f>
        <x:v>0</x:v>
      </x:c>
      <x:c r="I14" s="80" t="str">
        <x:f>IF(H14&lt;='Credit Utilization Calculator'!$B$8,"At Target","Above Target")</x:f>
        <x:v>At Target</x:v>
      </x:c>
      <x:c r="J14" s="81" t="str"/>
    </x:row>
    <x:row r="15">
      <x:c r="A15" s="82" t="str">
        <x:f>IF('Credit Utilization Calculator'!C23&lt;=0,"",RANK('Credit Utilization Calculator'!F23,'Credit Utilization Calculator'!$F$14:$F$23,0)+COUNTIF('Credit Utilization Calculator'!$F$14:F23,'Credit Utilization Calculator'!F23)-1)</x:f>
      </x:c>
      <x:c r="B15" s="84" t="str">
        <x:f>'Credit Utilization Calculator'!A23</x:f>
        <x:v>Card 10</x:v>
      </x:c>
      <x:c r="C15" s="127" t="n">
        <x:f>'Credit Utilization Calculator'!D23</x:f>
        <x:v>0</x:v>
      </x:c>
      <x:c r="D15" s="127" t="n">
        <x:f>'Credit Utilization Calculator'!C23</x:f>
        <x:v>0</x:v>
      </x:c>
      <x:c r="E15" s="97" t="n">
        <x:f>'Credit Utilization Calculator'!F23</x:f>
        <x:v>0</x:v>
      </x:c>
      <x:c r="F15" s="127" t="n">
        <x:f>'Credit Utilization Calculator'!I23</x:f>
        <x:v>0</x:v>
      </x:c>
      <x:c r="G15" s="127" t="n">
        <x:f>MAX(C15-F15,0)</x:f>
        <x:v>0</x:v>
      </x:c>
      <x:c r="H15" s="97" t="n">
        <x:f>IF(D15=0,0,G15/D15)</x:f>
        <x:v>0</x:v>
      </x:c>
      <x:c r="I15" s="84" t="str">
        <x:f>IF(H15&lt;='Credit Utilization Calculator'!$B$8,"At Target","Above Target")</x:f>
        <x:v>At Target</x:v>
      </x:c>
      <x:c r="J15" s="85" t="str"/>
    </x:row>
  </x:sheetData>
  <x:mergeCells>
    <x:mergeCell ref="A1:J2"/>
    <x:mergeCell ref="A3:J3"/>
  </x:mergeCells>
  <x:conditionalFormatting sqref="I6:I15">
    <x:cfRule type="expression" dxfId="8" priority="1">
      <x:formula>I6="At Target"</x:formula>
    </x:cfRule>
    <x:cfRule type="expression" dxfId="9" priority="2">
      <x:formula>I6="Above Target"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0" hidden="0" customWidth="1"/>
    <x:col min="9" max="9" width="3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>
      <x:c r="A1" s="135" t="str">
        <x:v>Credit Utilization History</x:v>
      </x:c>
      <x:c r="B1" s="135"/>
      <x:c r="C1" s="135"/>
      <x:c r="D1" s="135"/>
      <x:c r="E1" s="135"/>
      <x:c r="F1" s="135"/>
      <x:c r="G1" s="135"/>
      <x:c r="H1" s="135"/>
    </x:row>
    <x:row r="2">
      <x:c r="A2" s="135"/>
      <x:c r="B2" s="135"/>
      <x:c r="C2" s="135"/>
      <x:c r="D2" s="135"/>
      <x:c r="E2" s="135"/>
      <x:c r="F2" s="135"/>
      <x:c r="G2" s="135"/>
      <x:c r="H2" s="135"/>
    </x:row>
    <x:row r="3">
      <x:c r="A3" s="140" t="str">
        <x:v>Record monthly snapshots to monitor balances, limits, and utilization trends.</x:v>
      </x:c>
      <x:c r="B3" s="140"/>
      <x:c r="C3" s="140"/>
      <x:c r="D3" s="140"/>
      <x:c r="E3" s="140"/>
      <x:c r="F3" s="140"/>
      <x:c r="G3" s="140"/>
      <x:c r="H3" s="140"/>
    </x:row>
    <x:row r="5">
      <x:c r="A5" s="147" t="str">
        <x:v>Snapshot Date</x:v>
      </x:c>
      <x:c r="B5" s="148" t="str">
        <x:v>Total Credit Limit</x:v>
      </x:c>
      <x:c r="C5" s="148" t="str">
        <x:v>Total Balance</x:v>
      </x:c>
      <x:c r="D5" s="148" t="str">
        <x:v>Overall Utilization</x:v>
      </x:c>
      <x:c r="E5" s="148" t="str">
        <x:v>Available Credit</x:v>
      </x:c>
      <x:c r="F5" s="148" t="str">
        <x:v>Balance Change</x:v>
      </x:c>
      <x:c r="G5" s="148" t="str">
        <x:v>Utilization Change</x:v>
      </x:c>
      <x:c r="H5" s="149" t="str">
        <x:v>Notes</x:v>
      </x:c>
    </x:row>
    <x:row r="6">
      <x:c r="A6" s="155" t="n">
        <x:f>'Credit Utilization Calculator'!B10</x:f>
        <x:v>46231</x:v>
      </x:c>
      <x:c r="B6" s="48" t="n">
        <x:f>'Credit Utilization Calculator'!C25</x:f>
        <x:v>27500</x:v>
      </x:c>
      <x:c r="C6" s="48" t="n">
        <x:f>'Credit Utilization Calculator'!D25</x:f>
        <x:v>5950</x:v>
      </x:c>
      <x:c r="D6" s="50" t="n">
        <x:f>'Credit Utilization Calculator'!F25</x:f>
        <x:v>0.21636363636363637</x:v>
      </x:c>
      <x:c r="E6" s="48" t="n">
        <x:f>'Credit Utilization Calculator'!E25</x:f>
        <x:v>21550</x:v>
      </x:c>
      <x:c r="F6" s="48" t="n">
        <x:v>0</x:v>
      </x:c>
      <x:c r="G6" s="50" t="n">
        <x:v>0</x:v>
      </x:c>
      <x:c r="H6" s="105" t="str">
        <x:v>Current snapshot</x:v>
      </x:c>
    </x:row>
    <x:row r="7">
      <x:c r="A7" s="156"/>
      <x:c r="B7" s="36" t="n">
        <x:v>0</x:v>
      </x:c>
      <x:c r="C7" s="36" t="n">
        <x:v>0</x:v>
      </x:c>
      <x:c r="D7" s="50"/>
      <x:c r="E7" s="48"/>
      <x:c r="F7" s="48" t="n">
        <x:f>C7-C6</x:f>
        <x:v>-5950</x:v>
      </x:c>
      <x:c r="G7" s="50" t="n">
        <x:f>D7-D6</x:f>
        <x:v>-0.21636363636363637</x:v>
      </x:c>
      <x:c r="H7" s="105" t="str"/>
    </x:row>
    <x:row r="8">
      <x:c r="A8" s="156"/>
      <x:c r="B8" s="36" t="n">
        <x:v>0</x:v>
      </x:c>
      <x:c r="C8" s="36" t="n">
        <x:v>0</x:v>
      </x:c>
      <x:c r="D8" s="50"/>
      <x:c r="E8" s="48"/>
      <x:c r="F8" s="48" t="n">
        <x:f>C8-C7</x:f>
        <x:v>0</x:v>
      </x:c>
      <x:c r="G8" s="50" t="n">
        <x:f>D8-D7</x:f>
        <x:v>0</x:v>
      </x:c>
      <x:c r="H8" s="105" t="str"/>
    </x:row>
    <x:row r="9">
      <x:c r="A9" s="156"/>
      <x:c r="B9" s="36" t="n">
        <x:v>0</x:v>
      </x:c>
      <x:c r="C9" s="36" t="n">
        <x:v>0</x:v>
      </x:c>
      <x:c r="D9" s="50"/>
      <x:c r="E9" s="48"/>
      <x:c r="F9" s="48" t="n">
        <x:f>C9-C8</x:f>
        <x:v>0</x:v>
      </x:c>
      <x:c r="G9" s="50" t="n">
        <x:f>D9-D8</x:f>
        <x:v>0</x:v>
      </x:c>
      <x:c r="H9" s="105" t="str"/>
    </x:row>
    <x:row r="10">
      <x:c r="A10" s="156"/>
      <x:c r="B10" s="36" t="n">
        <x:v>0</x:v>
      </x:c>
      <x:c r="C10" s="36" t="n">
        <x:v>0</x:v>
      </x:c>
      <x:c r="D10" s="50"/>
      <x:c r="E10" s="48"/>
      <x:c r="F10" s="48" t="n">
        <x:f>C10-C9</x:f>
        <x:v>0</x:v>
      </x:c>
      <x:c r="G10" s="50" t="n">
        <x:f>D10-D9</x:f>
        <x:v>0</x:v>
      </x:c>
      <x:c r="H10" s="105" t="str"/>
    </x:row>
    <x:row r="11">
      <x:c r="A11" s="156"/>
      <x:c r="B11" s="36" t="n">
        <x:v>0</x:v>
      </x:c>
      <x:c r="C11" s="36" t="n">
        <x:v>0</x:v>
      </x:c>
      <x:c r="D11" s="50"/>
      <x:c r="E11" s="48"/>
      <x:c r="F11" s="48" t="n">
        <x:f>C11-C10</x:f>
        <x:v>0</x:v>
      </x:c>
      <x:c r="G11" s="50" t="n">
        <x:f>D11-D10</x:f>
        <x:v>0</x:v>
      </x:c>
      <x:c r="H11" s="105" t="str"/>
    </x:row>
    <x:row r="12">
      <x:c r="A12" s="156"/>
      <x:c r="B12" s="36" t="n">
        <x:v>0</x:v>
      </x:c>
      <x:c r="C12" s="36" t="n">
        <x:v>0</x:v>
      </x:c>
      <x:c r="D12" s="50"/>
      <x:c r="E12" s="48"/>
      <x:c r="F12" s="48" t="n">
        <x:f>C12-C11</x:f>
        <x:v>0</x:v>
      </x:c>
      <x:c r="G12" s="50" t="n">
        <x:f>D12-D11</x:f>
        <x:v>0</x:v>
      </x:c>
      <x:c r="H12" s="105" t="str"/>
    </x:row>
    <x:row r="13">
      <x:c r="A13" s="156"/>
      <x:c r="B13" s="36" t="n">
        <x:v>0</x:v>
      </x:c>
      <x:c r="C13" s="36" t="n">
        <x:v>0</x:v>
      </x:c>
      <x:c r="D13" s="50"/>
      <x:c r="E13" s="48"/>
      <x:c r="F13" s="48" t="n">
        <x:f>C13-C12</x:f>
        <x:v>0</x:v>
      </x:c>
      <x:c r="G13" s="50" t="n">
        <x:f>D13-D12</x:f>
        <x:v>0</x:v>
      </x:c>
      <x:c r="H13" s="105" t="str"/>
    </x:row>
    <x:row r="14">
      <x:c r="A14" s="156"/>
      <x:c r="B14" s="36" t="n">
        <x:v>0</x:v>
      </x:c>
      <x:c r="C14" s="36" t="n">
        <x:v>0</x:v>
      </x:c>
      <x:c r="D14" s="50"/>
      <x:c r="E14" s="48"/>
      <x:c r="F14" s="48" t="n">
        <x:f>C14-C13</x:f>
        <x:v>0</x:v>
      </x:c>
      <x:c r="G14" s="50" t="n">
        <x:f>D14-D13</x:f>
        <x:v>0</x:v>
      </x:c>
      <x:c r="H14" s="105" t="str"/>
    </x:row>
    <x:row r="15">
      <x:c r="A15" s="156"/>
      <x:c r="B15" s="36" t="n">
        <x:v>0</x:v>
      </x:c>
      <x:c r="C15" s="36" t="n">
        <x:v>0</x:v>
      </x:c>
      <x:c r="D15" s="50"/>
      <x:c r="E15" s="48"/>
      <x:c r="F15" s="48" t="n">
        <x:f>C15-C14</x:f>
        <x:v>0</x:v>
      </x:c>
      <x:c r="G15" s="50" t="n">
        <x:f>D15-D14</x:f>
        <x:v>0</x:v>
      </x:c>
      <x:c r="H15" s="105" t="str"/>
    </x:row>
    <x:row r="16">
      <x:c r="A16" s="157"/>
      <x:c r="B16" s="158" t="n">
        <x:v>0</x:v>
      </x:c>
      <x:c r="C16" s="158" t="n">
        <x:v>0</x:v>
      </x:c>
      <x:c r="D16" s="97"/>
      <x:c r="E16" s="127"/>
      <x:c r="F16" s="127" t="n">
        <x:f>C16-C15</x:f>
        <x:v>0</x:v>
      </x:c>
      <x:c r="G16" s="97" t="n">
        <x:f>D16-D15</x:f>
        <x:v>0</x:v>
      </x:c>
      <x:c r="H16" s="159" t="str"/>
    </x:row>
  </x:sheetData>
  <x:mergeCells>
    <x:mergeCell ref="A1:H2"/>
    <x:mergeCell ref="A3:H3"/>
  </x:mergeCells>
  <x:conditionalFormatting sqref="D6:D16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{632CB645-FCAB-D232-7FDF-CA4F5FD110BB}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59d1be3cb8ac4a46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32CB645-FCAB-D232-7FDF-CA4F5FD110BB}">
            <x14:dataBar gradient="1">
              <x14:cfvo type="min"/>
              <x14:cfvo type="max"/>
              <x14:fillColor rgb="FFA02B93"/>
            </x14:dataBar>
          </x14:cfRule>
          <xm:sqref>D6:D16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3" hidden="0" customWidth="1"/>
    <x:col min="3" max="3" width="23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135" t="str">
        <x:v>How to Use the Credit Utilization Calculator</x:v>
      </x:c>
      <x:c r="B1" s="135"/>
      <x:c r="C1" s="135"/>
      <x:c r="D1" s="135"/>
      <x:c r="E1" s="135"/>
      <x:c r="F1" s="135"/>
    </x:row>
    <x:row r="2">
      <x:c r="A2" s="135"/>
      <x:c r="B2" s="135"/>
      <x:c r="C2" s="135"/>
      <x:c r="D2" s="135"/>
      <x:c r="E2" s="135"/>
      <x:c r="F2" s="135"/>
    </x:row>
    <x:row r="4">
      <x:c r="A4" s="21" t="str">
        <x:v>Step</x:v>
      </x:c>
      <x:c r="B4" s="21" t="str">
        <x:v>What to Do</x:v>
      </x:c>
      <x:c r="C4" s="21" t="str">
        <x:v>Why It Matters</x:v>
      </x:c>
      <x:c r="D4" s="21" t="str"/>
      <x:c r="E4" s="21" t="str"/>
      <x:c r="F4" s="21" t="str"/>
    </x:row>
    <x:row r="5">
      <x:c r="A5" s="165" t="str">
        <x:v>1</x:v>
      </x:c>
      <x:c r="B5" s="165" t="str">
        <x:v>Enter every card limit and balance.</x:v>
      </x:c>
      <x:c r="C5" s="165" t="str">
        <x:v>Both per-card and overall utilization may matter.</x:v>
      </x:c>
      <x:c r="D5" s="165" t="str"/>
      <x:c r="E5" s="165" t="str"/>
      <x:c r="F5" s="165" t="str"/>
    </x:row>
    <x:row r="6">
      <x:c r="A6" s="165" t="str">
        <x:v>2</x:v>
      </x:c>
      <x:c r="B6" s="165" t="str">
        <x:v>Use recently reported balances.</x:v>
      </x:c>
      <x:c r="C6" s="165" t="str">
        <x:v>Credit reports may show statement balances rather than today's balances.</x:v>
      </x:c>
      <x:c r="D6" s="165" t="str"/>
      <x:c r="E6" s="165" t="str"/>
      <x:c r="F6" s="165" t="str"/>
    </x:row>
    <x:row r="7">
      <x:c r="A7" s="165" t="str">
        <x:v>3</x:v>
      </x:c>
      <x:c r="B7" s="165" t="str">
        <x:v>Choose a target utilization.</x:v>
      </x:c>
      <x:c r="C7" s="165" t="str">
        <x:v>The calculator estimates the payment needed to reach that level.</x:v>
      </x:c>
      <x:c r="D7" s="165" t="str"/>
      <x:c r="E7" s="165" t="str"/>
      <x:c r="F7" s="165" t="str"/>
    </x:row>
    <x:row r="8">
      <x:c r="A8" s="165" t="str">
        <x:v>4</x:v>
      </x:c>
      <x:c r="B8" s="165" t="str">
        <x:v>Add planned payments.</x:v>
      </x:c>
      <x:c r="C8" s="165" t="str">
        <x:v>See the projected utilization after payments are applied.</x:v>
      </x:c>
      <x:c r="D8" s="165" t="str"/>
      <x:c r="E8" s="165" t="str"/>
      <x:c r="F8" s="165" t="str"/>
    </x:row>
    <x:row r="9">
      <x:c r="A9" s="165" t="str">
        <x:v>5</x:v>
      </x:c>
      <x:c r="B9" s="165" t="str">
        <x:v>Review high-utilization cards.</x:v>
      </x:c>
      <x:c r="C9" s="165" t="str">
        <x:v>A single heavily used card can remain high even when overall utilization is lower.</x:v>
      </x:c>
      <x:c r="D9" s="165" t="str"/>
      <x:c r="E9" s="165" t="str"/>
      <x:c r="F9" s="165" t="str"/>
    </x:row>
    <x:row r="10">
      <x:c r="A10" s="165" t="str">
        <x:v>6</x:v>
      </x:c>
      <x:c r="B10" s="165" t="str">
        <x:v>Avoid unnecessary new charges.</x:v>
      </x:c>
      <x:c r="C10" s="165" t="str">
        <x:v>New balances can offset planned utilization reductions.</x:v>
      </x:c>
      <x:c r="D10" s="165" t="str"/>
      <x:c r="E10" s="165" t="str"/>
      <x:c r="F10" s="165" t="str"/>
    </x:row>
    <x:row r="11">
      <x:c r="A11" s="165" t="str">
        <x:v>7</x:v>
      </x:c>
      <x:c r="B11" s="165" t="str">
        <x:v>Track monthly snapshots.</x:v>
      </x:c>
      <x:c r="C11" s="165" t="str">
        <x:v>Reported utilization can change as balances and limits change.</x:v>
      </x:c>
      <x:c r="D11" s="165" t="str"/>
      <x:c r="E11" s="165" t="str"/>
      <x:c r="F11" s="165" t="str"/>
    </x:row>
    <x:row r="13">
      <x:c r="A13" s="40" t="str">
        <x:v>Important Notes</x:v>
      </x:c>
      <x:c r="B13" s="40"/>
      <x:c r="C13" s="40"/>
      <x:c r="D13" s="40"/>
      <x:c r="E13" s="40"/>
      <x:c r="F13" s="40"/>
    </x:row>
    <x:row r="14">
      <x:c r="A14" s="168" t="str">
        <x:v>• Credit utilization is generally calculated as balance divided by credit limit.</x:v>
      </x:c>
      <x:c r="B14" s="168"/>
      <x:c r="C14" s="168"/>
      <x:c r="D14" s="168"/>
      <x:c r="E14" s="168"/>
      <x:c r="F14" s="168"/>
    </x:row>
    <x:row r="15">
      <x:c r="A15" s="168" t="str">
        <x:v>• Overall utilization and utilization on individual cards can both provide useful context.</x:v>
      </x:c>
      <x:c r="B15" s="168"/>
      <x:c r="C15" s="168"/>
      <x:c r="D15" s="168"/>
      <x:c r="E15" s="168"/>
      <x:c r="F15" s="168"/>
    </x:row>
    <x:row r="16">
      <x:c r="A16" s="168" t="str">
        <x:v>• Lower utilization may help in some scoring models, but no percentage guarantees a score change.</x:v>
      </x:c>
      <x:c r="B16" s="168"/>
      <x:c r="C16" s="168"/>
      <x:c r="D16" s="168"/>
      <x:c r="E16" s="168"/>
      <x:c r="F16" s="168"/>
    </x:row>
    <x:row r="17">
      <x:c r="A17" s="168" t="str">
        <x:v>• Paying the statement balance in full helps avoid interest; carrying a balance is not required to build credit.</x:v>
      </x:c>
      <x:c r="B17" s="168"/>
      <x:c r="C17" s="168"/>
      <x:c r="D17" s="168"/>
      <x:c r="E17" s="168"/>
      <x:c r="F17" s="168"/>
    </x:row>
    <x:row r="18">
      <x:c r="A18" s="168" t="str">
        <x:v>• Issuers may report balances at different times, so utilization can differ from today's account balance.</x:v>
      </x:c>
      <x:c r="B18" s="168"/>
      <x:c r="C18" s="168"/>
      <x:c r="D18" s="168"/>
      <x:c r="E18" s="168"/>
      <x:c r="F18" s="168"/>
    </x:row>
  </x:sheetData>
  <x:mergeCells>
    <x:mergeCell ref="A1:F2"/>
    <x:mergeCell ref="B4:C4"/>
    <x:mergeCell ref="D4:F4"/>
    <x:mergeCell ref="B5:C5"/>
    <x:mergeCell ref="D5:F5"/>
    <x:mergeCell ref="B6:C6"/>
    <x:mergeCell ref="D6:F6"/>
    <x:mergeCell ref="B7:C7"/>
    <x:mergeCell ref="D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