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drawings/drawing2.xml" ContentType="application/vnd.openxmlformats-officedocument.drawing+xml"/>
  <Override PartName="/xl/drawings/charts/chart2.xml" ContentType="application/vnd.openxmlformats-officedocument.drawingml.chart+xml"/>
  <Override PartName="/xl/worksheets/sheet3.xml" ContentType="application/vnd.openxmlformats-officedocument.spreadsheetml.worksheet+xml"/>
  <Override PartName="/xl/drawings/drawing3.xml" ContentType="application/vnd.openxmlformats-officedocument.drawing+xml"/>
  <Override PartName="/xl/drawings/charts/chart3.xml" ContentType="application/vnd.openxmlformats-officedocument.drawingml.char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1bee68c7c244154" /></Relationships>
</file>

<file path=xl/workbook.xml><?xml version="1.0" encoding="utf-8"?>
<x:workbook xmlns:x="http://schemas.openxmlformats.org/spreadsheetml/2006/main">
  <x:sheets>
    <x:sheet xmlns:r="http://schemas.openxmlformats.org/officeDocument/2006/relationships" name="Lifestyle Inflation Calculator" sheetId="1" r:id="Ra362bbe5efcd4497"/>
    <x:sheet xmlns:r="http://schemas.openxmlformats.org/officeDocument/2006/relationships" name="Raise History" sheetId="2" r:id="R35e9f67bab3f4a6b"/>
    <x:sheet xmlns:r="http://schemas.openxmlformats.org/officeDocument/2006/relationships" name="Scenario Comparison" sheetId="3" r:id="R398e928862a94162"/>
    <x:sheet xmlns:r="http://schemas.openxmlformats.org/officeDocument/2006/relationships" name="How to Use" sheetId="4" r:id="R68acf71d9dfe4a37"/>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0;[Red]($#,##0.00);-"/>
    <x:numFmt numFmtId="201" formatCode="0.0%"/>
    <x:numFmt numFmtId="202" formatCode="mmm d, yyyy"/>
    <x:numFmt numFmtId="203" formatCode="0"/>
    <x:numFmt numFmtId="204" formatCode="0.0 &quot;months&quot;"/>
  </x:numFmts>
  <x:fonts count="11">
    <x:font>
      <x:sz val="11"/>
      <x:name val="Carlito"/>
    </x:font>
    <x:font>
      <x:b/>
      <x:sz val="22"/>
      <x:color rgb="FFFFFFFF"/>
      <x:name val="Carlito"/>
    </x:font>
    <x:font>
      <x:i/>
      <x:sz val="10"/>
      <x:color rgb="FF40534D"/>
      <x:name val="Carlito"/>
    </x:font>
    <x:font>
      <x:b/>
      <x:sz val="11"/>
      <x:color rgb="FFFFFFFF"/>
      <x:name val="Carlito"/>
    </x:font>
    <x:font>
      <x:b/>
      <x:sz val="11"/>
      <x:color rgb="FF123F35"/>
      <x:name val="Carlito"/>
    </x:font>
    <x:font>
      <x:sz val="11"/>
      <x:color rgb="FF0000FF"/>
      <x:name val="Carlito"/>
    </x:font>
    <x:font>
      <x:i/>
      <x:sz val="9"/>
      <x:color rgb="FF40534D"/>
      <x:name val="Carlito"/>
    </x:font>
    <x:font>
      <x:b/>
      <x:sz val="20"/>
      <x:color rgb="FFFFFFFF"/>
      <x:name val="Carlito"/>
    </x:font>
    <x:font>
      <x:i/>
      <x:sz val="11"/>
      <x:color rgb="FF40534D"/>
      <x:name val="Carlito"/>
    </x:font>
    <x:font>
      <x:b/>
      <x:sz val="11"/>
      <x:color rgb="FF000000"/>
      <x:name val="Carlito"/>
    </x:font>
    <x:font>
      <x:sz val="11"/>
      <x:color rgb="FF40534D"/>
      <x:name val="Carlito"/>
    </x:font>
  </x:fonts>
  <x:fills count="8">
    <x:fill>
      <x:patternFill patternType="none"/>
    </x:fill>
    <x:fill>
      <x:patternFill patternType="gray125"/>
    </x:fill>
    <x:fill>
      <x:patternFill patternType="solid">
        <x:fgColor rgb="FF123F35"/>
      </x:patternFill>
    </x:fill>
    <x:fill>
      <x:patternFill patternType="solid">
        <x:fgColor rgb="FFDDEFE8"/>
      </x:patternFill>
    </x:fill>
    <x:fill>
      <x:patternFill patternType="solid">
        <x:fgColor rgb="FF0F766E"/>
      </x:patternFill>
    </x:fill>
    <x:fill>
      <x:patternFill patternType="solid">
        <x:fgColor rgb="FFEEF2EF"/>
      </x:patternFill>
    </x:fill>
    <x:fill>
      <x:patternFill patternType="solid">
        <x:fgColor rgb="FFFFF9D9"/>
      </x:patternFill>
    </x:fill>
    <x:fill>
      <x:patternFill patternType="solid">
        <x:fgColor rgb="FFF8FAF7"/>
      </x:patternFill>
    </x:fill>
  </x:fills>
  <x:borders count="28">
    <x:border/>
    <x:border/>
    <x:border>
      <x:top style="thin">
        <x:color rgb="FFDDEFE8"/>
      </x:top>
    </x:border>
    <x:border>
      <x:top style="thin">
        <x:color rgb="FFDDEFE8"/>
      </x:top>
    </x:border>
    <x:border>
      <x:left style="hair">
        <x:color rgb="FFD7E0DC"/>
      </x:left>
      <x:top style="hair">
        <x:color rgb="FFD7E0DC"/>
      </x:top>
    </x:border>
    <x:border>
      <x:top style="hair">
        <x:color rgb="FFD7E0DC"/>
      </x:top>
    </x:border>
    <x:border>
      <x:right style="hair">
        <x:color rgb="FFD7E0DC"/>
      </x:right>
      <x:top style="hair">
        <x:color rgb="FFD7E0DC"/>
      </x:top>
    </x:border>
    <x:border>
      <x:left style="hair">
        <x:color rgb="FFD7E0DC"/>
      </x:left>
    </x:border>
    <x:border>
      <x:right style="hair">
        <x:color rgb="FFD7E0DC"/>
      </x:right>
    </x:border>
    <x:border>
      <x:left style="hair">
        <x:color rgb="FFD7E0DC"/>
      </x:left>
      <x:bottom style="hair">
        <x:color rgb="FFD7E0DC"/>
      </x:bottom>
    </x:border>
    <x:border>
      <x:bottom style="hair">
        <x:color rgb="FFD7E0DC"/>
      </x:bottom>
    </x:border>
    <x:border>
      <x:right style="hair">
        <x:color rgb="FFD7E0DC"/>
      </x:right>
      <x:bottom style="hair">
        <x:color rgb="FFD7E0DC"/>
      </x:bottom>
    </x:border>
    <x:border>
      <x:left style="hair">
        <x:color rgb="FFD7E0DC"/>
      </x:left>
      <x:top style="hair">
        <x:color rgb="FFD7E0DC"/>
      </x:top>
    </x:border>
    <x:border>
      <x:top style="hair">
        <x:color rgb="FFD7E0DC"/>
      </x:top>
    </x:border>
    <x:border>
      <x:right style="hair">
        <x:color rgb="FFD7E0DC"/>
      </x:right>
      <x:top style="hair">
        <x:color rgb="FFD7E0DC"/>
      </x:top>
    </x:border>
    <x:border>
      <x:left style="hair">
        <x:color rgb="FFD7E0DC"/>
      </x:left>
    </x:border>
    <x:border>
      <x:right style="hair">
        <x:color rgb="FFD7E0DC"/>
      </x:right>
    </x:border>
    <x:border>
      <x:left style="hair">
        <x:color rgb="FFD7E0DC"/>
      </x:left>
      <x:bottom style="hair">
        <x:color rgb="FFD7E0DC"/>
      </x:bottom>
    </x:border>
    <x:border>
      <x:bottom style="hair">
        <x:color rgb="FFD7E0DC"/>
      </x:bottom>
    </x:border>
    <x:border>
      <x:right style="hair">
        <x:color rgb="FFD7E0DC"/>
      </x:right>
      <x:bottom style="hair">
        <x:color rgb="FFD7E0DC"/>
      </x:bottom>
    </x:border>
    <x:border>
      <x:top style="thin">
        <x:color rgb="FF123F35"/>
      </x:top>
    </x:border>
    <x:border>
      <x:top style="thin">
        <x:color rgb="FF123F35"/>
      </x:top>
    </x:border>
    <x:border>
      <x:left style="hair">
        <x:color rgb="FFD7E0DC"/>
      </x:left>
      <x:top style="thin">
        <x:color rgb="FF123F35"/>
      </x:top>
      <x:bottom style="hair">
        <x:color rgb="FFD7E0DC"/>
      </x:bottom>
    </x:border>
    <x:border>
      <x:top style="thin">
        <x:color rgb="FF123F35"/>
      </x:top>
      <x:bottom style="hair">
        <x:color rgb="FFD7E0DC"/>
      </x:bottom>
    </x:border>
    <x:border>
      <x:right style="hair">
        <x:color rgb="FFD7E0DC"/>
      </x:right>
      <x:top style="thin">
        <x:color rgb="FF123F35"/>
      </x:top>
      <x:bottom style="hair">
        <x:color rgb="FFD7E0DC"/>
      </x:bottom>
    </x:border>
    <x:border>
      <x:left style="hair">
        <x:color rgb="FFD7E0DC"/>
      </x:left>
      <x:top style="thin">
        <x:color rgb="FF123F35"/>
      </x:top>
      <x:bottom style="hair">
        <x:color rgb="FFD7E0DC"/>
      </x:bottom>
    </x:border>
    <x:border>
      <x:top style="thin">
        <x:color rgb="FF123F35"/>
      </x:top>
      <x:bottom style="hair">
        <x:color rgb="FFD7E0DC"/>
      </x:bottom>
    </x:border>
    <x:border>
      <x:right style="hair">
        <x:color rgb="FFD7E0DC"/>
      </x:right>
      <x:top style="thin">
        <x:color rgb="FF123F35"/>
      </x:top>
      <x:bottom style="hair">
        <x:color rgb="FFD7E0DC"/>
      </x:bottom>
    </x:border>
  </x:borders>
  <x:cellStyleXfs count="1">
    <x:xf numFmtId="0" fontId="0" fillId="0" borderId="0"/>
  </x:cellStyleXfs>
  <x:cellXfs count="16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horizontal="center" wrapText="1"/>
    </x:xf>
    <x:xf numFmtId="0" fontId="0" fillId="4" borderId="0" xfId="0" applyNumberFormat="1" applyFont="1" applyFill="1" applyBorder="1"/>
    <x:xf numFmtId="0" fontId="3" fillId="4" borderId="0" xfId="0" applyNumberFormat="1" applyFont="1" applyFill="1" applyBorder="1"/>
    <x:xf numFmtId="0" fontId="0" fillId="4" borderId="1" xfId="0" applyNumberFormat="1" applyFont="1" applyFill="1" applyBorder="1"/>
    <x:xf numFmtId="0" fontId="3" fillId="4" borderId="1"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horizontal="center"/>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horizontal="center"/>
    </x:xf>
    <x:xf numFmtId="0" fontId="0" fillId="6" borderId="0" xfId="0" applyNumberFormat="1" applyFont="1" applyFill="1" applyBorder="1"/>
    <x:xf numFmtId="0" fontId="5" fillId="6" borderId="0" xfId="0" applyNumberFormat="1" applyFont="1" applyFill="1" applyBorder="1"/>
    <x:xf numFmtId="0" fontId="0" fillId="6" borderId="1" xfId="0" applyNumberFormat="1" applyFont="1" applyFill="1" applyBorder="1"/>
    <x:xf numFmtId="0" fontId="5" fillId="6" borderId="1" xfId="0" applyNumberFormat="1" applyFont="1" applyFill="1" applyBorder="1"/>
    <x:xf numFmtId="200" fontId="5" fillId="6" borderId="0" xfId="0" applyNumberFormat="1" applyFont="1" applyFill="1" applyBorder="1"/>
    <x:xf numFmtId="200" fontId="5" fillId="6" borderId="1" xfId="0" applyNumberFormat="1" applyFont="1" applyFill="1" applyBorder="1"/>
    <x:xf numFmtId="201" fontId="5" fillId="6" borderId="0" xfId="0" applyNumberFormat="1" applyFont="1" applyFill="1" applyBorder="1"/>
    <x:xf numFmtId="201" fontId="5" fillId="6" borderId="1" xfId="0" applyNumberFormat="1" applyFont="1" applyFill="1" applyBorder="1"/>
    <x:xf numFmtId="202" fontId="5" fillId="6" borderId="0" xfId="0" applyNumberFormat="1" applyFont="1" applyFill="1" applyBorder="1"/>
    <x:xf numFmtId="202" fontId="5" fillId="6" borderId="1" xfId="0" applyNumberFormat="1" applyFont="1" applyFill="1" applyBorder="1"/>
    <x:xf numFmtId="203" fontId="5" fillId="6" borderId="0" xfId="0" applyNumberFormat="1" applyFont="1" applyFill="1" applyBorder="1"/>
    <x:xf numFmtId="203" fontId="5" fillId="6"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4" fontId="0" fillId="0" borderId="0" xfId="0" applyNumberFormat="1" applyFont="1" applyFill="1" applyBorder="1"/>
    <x:xf numFmtId="204" fontId="0" fillId="0" borderId="1" xfId="0" applyNumberFormat="1" applyFont="1" applyFill="1" applyBorder="1"/>
    <x:xf numFmtId="0" fontId="3" fillId="2" borderId="0" xfId="0" applyNumberFormat="1" applyFont="1" applyFill="1" applyBorder="1"/>
    <x:xf numFmtId="0" fontId="3" fillId="2" borderId="1"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horizontal="center" wrapText="1"/>
    </x:xf>
    <x:xf numFmtId="0" fontId="4" fillId="5" borderId="1" xfId="0" applyNumberFormat="1" applyFont="1" applyFill="1" applyBorder="1" applyAlignment="1">
      <x:alignment wrapText="1"/>
    </x:xf>
    <x:xf numFmtId="0" fontId="4" fillId="5" borderId="1" xfId="0" applyNumberFormat="1" applyFont="1" applyFill="1" applyBorder="1" applyAlignment="1">
      <x:alignment horizontal="center" wrapText="1"/>
    </x:xf>
    <x:xf numFmtId="201" fontId="0" fillId="6" borderId="0" xfId="0" applyNumberFormat="1" applyFont="1" applyFill="1" applyBorder="1"/>
    <x:xf numFmtId="201" fontId="0" fillId="6" borderId="1" xfId="0" applyNumberFormat="1" applyFont="1" applyFill="1" applyBorder="1"/>
    <x:xf numFmtId="0" fontId="0" fillId="7" borderId="0" xfId="0" applyNumberFormat="1" applyFont="1" applyFill="1" applyBorder="1"/>
    <x:xf numFmtId="0" fontId="6" fillId="7" borderId="0" xfId="0" applyNumberFormat="1" applyFont="1" applyFill="1" applyBorder="1"/>
    <x:xf numFmtId="0" fontId="6" fillId="7" borderId="2" xfId="0" applyNumberFormat="1" applyFont="1" applyFill="1" applyBorder="1"/>
    <x:xf numFmtId="0" fontId="6" fillId="7" borderId="2" xfId="0" applyNumberFormat="1" applyFont="1" applyFill="1" applyBorder="1" applyAlignment="1">
      <x:alignment wrapText="1"/>
    </x:xf>
    <x:xf numFmtId="0" fontId="6" fillId="7" borderId="0" xfId="0" applyNumberFormat="1" applyFont="1" applyFill="1" applyBorder="1" applyAlignment="1">
      <x:alignment wrapText="1"/>
    </x:xf>
    <x:xf numFmtId="0" fontId="6" fillId="7" borderId="2" xfId="0" applyNumberFormat="1" applyFont="1" applyFill="1" applyBorder="1" applyAlignment="1">
      <x:alignment vertical="center" wrapText="1"/>
    </x:xf>
    <x:xf numFmtId="0" fontId="6" fillId="7" borderId="0" xfId="0" applyNumberFormat="1" applyFont="1" applyFill="1" applyBorder="1" applyAlignment="1">
      <x:alignment vertical="center" wrapText="1"/>
    </x:xf>
    <x:xf numFmtId="0" fontId="0" fillId="7" borderId="1" xfId="0" applyNumberFormat="1" applyFont="1" applyFill="1" applyBorder="1"/>
    <x:xf numFmtId="0" fontId="6" fillId="7" borderId="1" xfId="0" applyNumberFormat="1" applyFont="1" applyFill="1" applyBorder="1"/>
    <x:xf numFmtId="0" fontId="6" fillId="7" borderId="3" xfId="0" applyNumberFormat="1" applyFont="1" applyFill="1" applyBorder="1"/>
    <x:xf numFmtId="0" fontId="6" fillId="7" borderId="3" xfId="0" applyNumberFormat="1" applyFont="1" applyFill="1" applyBorder="1" applyAlignment="1">
      <x:alignment wrapText="1"/>
    </x:xf>
    <x:xf numFmtId="0" fontId="6" fillId="7" borderId="1" xfId="0" applyNumberFormat="1" applyFont="1" applyFill="1" applyBorder="1" applyAlignment="1">
      <x:alignment wrapText="1"/>
    </x:xf>
    <x:xf numFmtId="0" fontId="6" fillId="7" borderId="3" xfId="0" applyNumberFormat="1" applyFont="1" applyFill="1" applyBorder="1" applyAlignment="1">
      <x:alignment vertical="center" wrapText="1"/>
    </x:xf>
    <x:xf numFmtId="0" fontId="6" fillId="7" borderId="1" xfId="0" applyNumberFormat="1" applyFont="1" applyFill="1" applyBorder="1" applyAlignment="1">
      <x:alignment vertical="center" wrapText="1"/>
    </x:xf>
    <x:xf numFmtId="0" fontId="3" fillId="4" borderId="4"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4" fillId="5" borderId="7" xfId="0" applyNumberFormat="1" applyFont="1" applyFill="1" applyBorder="1" applyAlignment="1">
      <x:alignment horizontal="center"/>
    </x:xf>
    <x:xf numFmtId="0" fontId="4" fillId="5" borderId="8" xfId="0" applyNumberFormat="1" applyFont="1" applyFill="1" applyBorder="1" applyAlignment="1">
      <x:alignment horizontal="center"/>
    </x:xf>
    <x:xf numFmtId="0" fontId="0" fillId="0" borderId="7" xfId="0" applyNumberFormat="1" applyFont="1" applyFill="1" applyBorder="1"/>
    <x:xf numFmtId="0" fontId="0" fillId="0" borderId="0" xfId="0" applyNumberFormat="1" applyFont="1" applyFill="1" applyBorder="1"/>
    <x:xf numFmtId="0" fontId="0" fillId="0" borderId="8" xfId="0" applyNumberFormat="1" applyFont="1" applyFill="1" applyBorder="1"/>
    <x:xf numFmtId="0" fontId="0" fillId="0" borderId="9" xfId="0" applyNumberFormat="1" applyFont="1" applyFill="1" applyBorder="1"/>
    <x:xf numFmtId="203" fontId="5" fillId="6" borderId="10" xfId="0" applyNumberFormat="1" applyFont="1" applyFill="1" applyBorder="1"/>
    <x:xf numFmtId="0" fontId="0" fillId="0" borderId="10" xfId="0" applyNumberFormat="1" applyFont="1" applyFill="1" applyBorder="1"/>
    <x:xf numFmtId="0" fontId="0" fillId="0" borderId="11" xfId="0" applyNumberFormat="1" applyFont="1" applyFill="1" applyBorder="1"/>
    <x:xf numFmtId="0" fontId="3" fillId="4" borderId="12" xfId="0" applyNumberFormat="1" applyFont="1" applyFill="1" applyBorder="1"/>
    <x:xf numFmtId="0" fontId="3" fillId="4" borderId="13" xfId="0" applyNumberFormat="1" applyFont="1" applyFill="1" applyBorder="1"/>
    <x:xf numFmtId="0" fontId="3" fillId="4" borderId="14" xfId="0" applyNumberFormat="1" applyFont="1" applyFill="1" applyBorder="1"/>
    <x:xf numFmtId="0" fontId="4" fillId="5" borderId="15" xfId="0" applyNumberFormat="1" applyFont="1" applyFill="1" applyBorder="1" applyAlignment="1">
      <x:alignment horizontal="center"/>
    </x:xf>
    <x:xf numFmtId="0" fontId="4" fillId="5" borderId="16" xfId="0" applyNumberFormat="1" applyFont="1" applyFill="1" applyBorder="1" applyAlignment="1">
      <x:alignment horizontal="center"/>
    </x:xf>
    <x:xf numFmtId="0" fontId="0" fillId="0" borderId="15" xfId="0" applyNumberFormat="1" applyFont="1" applyFill="1" applyBorder="1"/>
    <x:xf numFmtId="0" fontId="0" fillId="0" borderId="16" xfId="0" applyNumberFormat="1" applyFont="1" applyFill="1" applyBorder="1"/>
    <x:xf numFmtId="0" fontId="0" fillId="0" borderId="17" xfId="0" applyNumberFormat="1" applyFont="1" applyFill="1" applyBorder="1"/>
    <x:xf numFmtId="203" fontId="5" fillId="6" borderId="18" xfId="0" applyNumberFormat="1" applyFont="1" applyFill="1" applyBorder="1"/>
    <x:xf numFmtId="0" fontId="0" fillId="0" borderId="18" xfId="0" applyNumberFormat="1" applyFont="1" applyFill="1" applyBorder="1"/>
    <x:xf numFmtId="0" fontId="0" fillId="0" borderId="19" xfId="0" applyNumberFormat="1" applyFont="1" applyFill="1" applyBorder="1"/>
    <x:xf numFmtId="200" fontId="0" fillId="0" borderId="8" xfId="0" applyNumberFormat="1" applyFont="1" applyFill="1" applyBorder="1"/>
    <x:xf numFmtId="201" fontId="0" fillId="0" borderId="8" xfId="0" applyNumberFormat="1" applyFont="1" applyFill="1" applyBorder="1"/>
    <x:xf numFmtId="204" fontId="0" fillId="0" borderId="8" xfId="0" applyNumberFormat="1" applyFont="1" applyFill="1" applyBorder="1"/>
    <x:xf numFmtId="200" fontId="0" fillId="0" borderId="16" xfId="0" applyNumberFormat="1" applyFont="1" applyFill="1" applyBorder="1"/>
    <x:xf numFmtId="201" fontId="0" fillId="0" borderId="16" xfId="0" applyNumberFormat="1" applyFont="1" applyFill="1" applyBorder="1"/>
    <x:xf numFmtId="204" fontId="0" fillId="0" borderId="16" xfId="0" applyNumberFormat="1" applyFont="1" applyFill="1" applyBorder="1"/>
    <x:xf numFmtId="0" fontId="3" fillId="2" borderId="4" xfId="0" applyNumberFormat="1" applyFont="1" applyFill="1" applyBorder="1"/>
    <x:xf numFmtId="0" fontId="3" fillId="2" borderId="5" xfId="0" applyNumberFormat="1" applyFont="1" applyFill="1" applyBorder="1"/>
    <x:xf numFmtId="0" fontId="3" fillId="2" borderId="6" xfId="0" applyNumberFormat="1" applyFont="1" applyFill="1" applyBorder="1"/>
    <x:xf numFmtId="0" fontId="4" fillId="5" borderId="7" xfId="0" applyNumberFormat="1" applyFont="1" applyFill="1" applyBorder="1" applyAlignment="1">
      <x:alignment horizontal="center" wrapText="1"/>
    </x:xf>
    <x:xf numFmtId="0" fontId="4" fillId="5" borderId="8" xfId="0" applyNumberFormat="1" applyFont="1" applyFill="1" applyBorder="1" applyAlignment="1">
      <x:alignment horizontal="center" wrapText="1"/>
    </x:xf>
    <x:xf numFmtId="200" fontId="0" fillId="0" borderId="10" xfId="0" applyNumberFormat="1" applyFont="1" applyFill="1" applyBorder="1"/>
    <x:xf numFmtId="201" fontId="0" fillId="0" borderId="10" xfId="0" applyNumberFormat="1" applyFont="1" applyFill="1" applyBorder="1"/>
    <x:xf numFmtId="0" fontId="3" fillId="2" borderId="12" xfId="0" applyNumberFormat="1" applyFont="1" applyFill="1" applyBorder="1"/>
    <x:xf numFmtId="0" fontId="3" fillId="2" borderId="13" xfId="0" applyNumberFormat="1" applyFont="1" applyFill="1" applyBorder="1"/>
    <x:xf numFmtId="0" fontId="3" fillId="2" borderId="14" xfId="0" applyNumberFormat="1" applyFont="1" applyFill="1" applyBorder="1"/>
    <x:xf numFmtId="0" fontId="4" fillId="5" borderId="15" xfId="0" applyNumberFormat="1" applyFont="1" applyFill="1" applyBorder="1" applyAlignment="1">
      <x:alignment horizontal="center" wrapText="1"/>
    </x:xf>
    <x:xf numFmtId="0" fontId="4" fillId="5" borderId="16" xfId="0" applyNumberFormat="1" applyFont="1" applyFill="1" applyBorder="1" applyAlignment="1">
      <x:alignment horizontal="center" wrapText="1"/>
    </x:xf>
    <x:xf numFmtId="200" fontId="0" fillId="0" borderId="18" xfId="0" applyNumberFormat="1" applyFont="1" applyFill="1" applyBorder="1"/>
    <x:xf numFmtId="201" fontId="0" fillId="0" borderId="18" xfId="0" applyNumberFormat="1" applyFont="1" applyFill="1" applyBorder="1"/>
    <x:xf numFmtId="0" fontId="7" fillId="2" borderId="0" xfId="0" applyNumberFormat="1" applyFont="1" applyFill="1" applyBorder="1"/>
    <x:xf numFmtId="0" fontId="7" fillId="2" borderId="0" xfId="0" applyNumberFormat="1" applyFont="1" applyFill="1" applyBorder="1" applyAlignment="1">
      <x:alignment horizontal="center"/>
    </x:xf>
    <x:xf numFmtId="0" fontId="7" fillId="2" borderId="0" xfId="0" applyNumberFormat="1" applyFont="1" applyFill="1" applyBorder="1" applyAlignment="1">
      <x:alignment horizontal="center" vertical="center"/>
    </x:xf>
    <x:xf numFmtId="0" fontId="7" fillId="2" borderId="1" xfId="0" applyNumberFormat="1" applyFont="1" applyFill="1" applyBorder="1"/>
    <x:xf numFmtId="0" fontId="7" fillId="2" borderId="1" xfId="0" applyNumberFormat="1" applyFont="1" applyFill="1" applyBorder="1" applyAlignment="1">
      <x:alignment horizontal="center"/>
    </x:xf>
    <x:xf numFmtId="0" fontId="7" fillId="2" borderId="1" xfId="0" applyNumberFormat="1" applyFont="1" applyFill="1" applyBorder="1" applyAlignment="1">
      <x:alignment horizontal="center" vertical="center"/>
    </x:xf>
    <x:xf numFmtId="0" fontId="8" fillId="3" borderId="0" xfId="0" applyNumberFormat="1" applyFont="1" applyFill="1" applyBorder="1"/>
    <x:xf numFmtId="0" fontId="8" fillId="3" borderId="0" xfId="0" applyNumberFormat="1" applyFont="1" applyFill="1" applyBorder="1" applyAlignment="1">
      <x:alignment horizontal="center"/>
    </x:xf>
    <x:xf numFmtId="0" fontId="8" fillId="3" borderId="1" xfId="0" applyNumberFormat="1" applyFont="1" applyFill="1" applyBorder="1"/>
    <x:xf numFmtId="0" fontId="8" fillId="3" borderId="1" xfId="0" applyNumberFormat="1" applyFont="1" applyFill="1" applyBorder="1" applyAlignment="1">
      <x:alignment horizontal="center"/>
    </x:xf>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202" fontId="0" fillId="0" borderId="0" xfId="0" applyNumberFormat="1" applyFont="1" applyFill="1" applyBorder="1"/>
    <x:xf numFmtId="202" fontId="0" fillId="0" borderId="1" xfId="0" applyNumberFormat="1" applyFont="1" applyFill="1" applyBorder="1"/>
    <x:xf numFmtId="0" fontId="9" fillId="3" borderId="0" xfId="0" applyNumberFormat="1" applyFont="1" applyFill="1" applyBorder="1"/>
    <x:xf numFmtId="0" fontId="9" fillId="3" borderId="20" xfId="0" applyNumberFormat="1" applyFont="1" applyFill="1" applyBorder="1"/>
    <x:xf numFmtId="0" fontId="9" fillId="3" borderId="1" xfId="0" applyNumberFormat="1" applyFont="1" applyFill="1" applyBorder="1"/>
    <x:xf numFmtId="0" fontId="9" fillId="3" borderId="21" xfId="0" applyNumberFormat="1" applyFont="1" applyFill="1" applyBorder="1"/>
    <x:xf numFmtId="200" fontId="9" fillId="3" borderId="20" xfId="0" applyNumberFormat="1" applyFont="1" applyFill="1" applyBorder="1"/>
    <x:xf numFmtId="200" fontId="9" fillId="3" borderId="21" xfId="0" applyNumberFormat="1" applyFont="1" applyFill="1" applyBorder="1"/>
    <x:xf numFmtId="201" fontId="9" fillId="3" borderId="20" xfId="0" applyNumberFormat="1" applyFont="1" applyFill="1" applyBorder="1"/>
    <x:xf numFmtId="201" fontId="9" fillId="3" borderId="21" xfId="0" applyNumberFormat="1" applyFont="1" applyFill="1" applyBorder="1"/>
    <x:xf numFmtId="0" fontId="3" fillId="4" borderId="4" xfId="0" applyNumberFormat="1" applyFont="1" applyFill="1" applyBorder="1" applyAlignment="1">
      <x:alignment horizontal="center" wrapText="1"/>
    </x:xf>
    <x:xf numFmtId="0" fontId="3" fillId="4" borderId="5" xfId="0" applyNumberFormat="1" applyFont="1" applyFill="1" applyBorder="1" applyAlignment="1">
      <x:alignment horizontal="center" wrapText="1"/>
    </x:xf>
    <x:xf numFmtId="0" fontId="3" fillId="4" borderId="6" xfId="0" applyNumberFormat="1" applyFont="1" applyFill="1" applyBorder="1" applyAlignment="1">
      <x:alignment horizontal="center" wrapText="1"/>
    </x:xf>
    <x:xf numFmtId="202" fontId="0" fillId="0" borderId="7" xfId="0" applyNumberFormat="1" applyFont="1" applyFill="1" applyBorder="1"/>
    <x:xf numFmtId="0" fontId="5" fillId="6" borderId="8" xfId="0" applyNumberFormat="1" applyFont="1" applyFill="1" applyBorder="1"/>
    <x:xf numFmtId="202" fontId="5" fillId="6" borderId="7" xfId="0" applyNumberFormat="1" applyFont="1" applyFill="1" applyBorder="1"/>
    <x:xf numFmtId="0" fontId="9" fillId="3" borderId="22" xfId="0" applyNumberFormat="1" applyFont="1" applyFill="1" applyBorder="1"/>
    <x:xf numFmtId="0" fontId="9" fillId="3" borderId="23" xfId="0" applyNumberFormat="1" applyFont="1" applyFill="1" applyBorder="1"/>
    <x:xf numFmtId="200" fontId="9" fillId="3" borderId="23" xfId="0" applyNumberFormat="1" applyFont="1" applyFill="1" applyBorder="1"/>
    <x:xf numFmtId="201" fontId="9" fillId="3" borderId="23" xfId="0" applyNumberFormat="1" applyFont="1" applyFill="1" applyBorder="1"/>
    <x:xf numFmtId="0" fontId="9" fillId="3" borderId="24" xfId="0" applyNumberFormat="1" applyFont="1" applyFill="1" applyBorder="1"/>
    <x:xf numFmtId="0" fontId="3" fillId="4" borderId="12" xfId="0" applyNumberFormat="1" applyFont="1" applyFill="1" applyBorder="1" applyAlignment="1">
      <x:alignment horizontal="center" wrapText="1"/>
    </x:xf>
    <x:xf numFmtId="0" fontId="3" fillId="4" borderId="13" xfId="0" applyNumberFormat="1" applyFont="1" applyFill="1" applyBorder="1" applyAlignment="1">
      <x:alignment horizontal="center" wrapText="1"/>
    </x:xf>
    <x:xf numFmtId="0" fontId="3" fillId="4" borderId="14" xfId="0" applyNumberFormat="1" applyFont="1" applyFill="1" applyBorder="1" applyAlignment="1">
      <x:alignment horizontal="center" wrapText="1"/>
    </x:xf>
    <x:xf numFmtId="202" fontId="0" fillId="0" borderId="15" xfId="0" applyNumberFormat="1" applyFont="1" applyFill="1" applyBorder="1"/>
    <x:xf numFmtId="0" fontId="5" fillId="6" borderId="16" xfId="0" applyNumberFormat="1" applyFont="1" applyFill="1" applyBorder="1"/>
    <x:xf numFmtId="202" fontId="5" fillId="6" borderId="15" xfId="0" applyNumberFormat="1" applyFont="1" applyFill="1" applyBorder="1"/>
    <x:xf numFmtId="0" fontId="9" fillId="3" borderId="25" xfId="0" applyNumberFormat="1" applyFont="1" applyFill="1" applyBorder="1"/>
    <x:xf numFmtId="0" fontId="9" fillId="3" borderId="26" xfId="0" applyNumberFormat="1" applyFont="1" applyFill="1" applyBorder="1"/>
    <x:xf numFmtId="200" fontId="9" fillId="3" borderId="26" xfId="0" applyNumberFormat="1" applyFont="1" applyFill="1" applyBorder="1"/>
    <x:xf numFmtId="201" fontId="9" fillId="3" borderId="26" xfId="0" applyNumberFormat="1" applyFont="1" applyFill="1" applyBorder="1"/>
    <x:xf numFmtId="0" fontId="9" fillId="3" borderId="27" xfId="0" applyNumberFormat="1" applyFont="1" applyFill="1" applyBorder="1"/>
    <x:xf numFmtId="200" fontId="5" fillId="6" borderId="10" xfId="0" applyNumberFormat="1" applyFont="1" applyFill="1" applyBorder="1"/>
    <x:xf numFmtId="200" fontId="5" fillId="6" borderId="18"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10" fillId="7" borderId="0" xfId="0" applyNumberFormat="1" applyFont="1" applyFill="1" applyBorder="1"/>
    <x:xf numFmtId="0" fontId="10" fillId="7" borderId="0" xfId="0" applyNumberFormat="1" applyFont="1" applyFill="1" applyBorder="1" applyAlignment="1">
      <x:alignment wrapText="1"/>
    </x:xf>
    <x:xf numFmtId="0" fontId="10" fillId="7" borderId="1" xfId="0" applyNumberFormat="1" applyFont="1" applyFill="1" applyBorder="1"/>
    <x:xf numFmtId="0" fontId="10" fillId="7" borderId="1" xfId="0" applyNumberFormat="1" applyFont="1" applyFill="1" applyBorder="1" applyAlignment="1">
      <x:alignment wrapText="1"/>
    </x:xf>
  </x:cellXfs>
  <x:cellStyles count="1">
    <x:cellStyle name="Normal" xfId="0"/>
  </x:cellStyles>
  <x:dxfs count="8">
    <x:dxf>
      <x:font>
        <x:b/>
        <x:color rgb="FF166534"/>
      </x:font>
      <x:fill>
        <x:patternFill patternType="solid">
          <x:bgColor rgb="FFE7F6EC"/>
        </x:patternFill>
      </x:fill>
    </x:dxf>
    <x:dxf>
      <x:font>
        <x:b/>
        <x:color rgb="FF92400E"/>
      </x:font>
      <x:fill>
        <x:patternFill patternType="solid">
          <x:bgColor rgb="FFFFF4D6"/>
        </x:patternFill>
      </x:fill>
    </x:dxf>
    <x:dxf>
      <x:font>
        <x:b/>
        <x:color rgb="FFB91C1C"/>
      </x:font>
      <x:fill>
        <x:patternFill patternType="solid">
          <x:bgColor rgb="FFFDE8E8"/>
        </x:patternFill>
      </x:fill>
    </x:dxf>
    <x:dxf>
      <x:font>
        <x:b/>
        <x:color rgb="FF166534"/>
      </x:font>
      <x:fill>
        <x:patternFill patternType="solid">
          <x:bgColor rgb="FFE7F6EC"/>
        </x:patternFill>
      </x:fill>
    </x:dxf>
    <x:dxf>
      <x:font>
        <x:b/>
        <x:color rgb="FFB91C1C"/>
      </x:font>
      <x:fill>
        <x:patternFill patternType="solid">
          <x:bgColor rgb="FFFDE8E8"/>
        </x:patternFill>
      </x:fill>
    </x:dxf>
    <x:dxf>
      <x:font>
        <x:b/>
        <x:color rgb="FF166534"/>
      </x:font>
      <x:fill>
        <x:patternFill patternType="solid">
          <x:bgColor rgb="FFE7F6EC"/>
        </x:patternFill>
      </x:fill>
    </x:dxf>
    <x:dxf>
      <x:font>
        <x:b/>
        <x:color rgb="FF92400E"/>
      </x:font>
      <x:fill>
        <x:patternFill patternType="solid">
          <x:bgColor rgb="FFFFF4D6"/>
        </x:patternFill>
      </x:fill>
    </x:dxf>
    <x:dxf>
      <x:font>
        <x:b/>
        <x:color rgb="FFB91C1C"/>
      </x:font>
      <x:fill>
        <x:patternFill patternType="solid">
          <x:bgColor rgb="FFFDE8E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6be149fea2e14ae0" /><Relationship Type="http://schemas.openxmlformats.org/officeDocument/2006/relationships/theme" Target="/xl/theme/theme1.xml" Id="R00fb05994dca4cf4" /><Relationship Type="http://schemas.openxmlformats.org/officeDocument/2006/relationships/sharedStrings" Target="/xl/sharedStrings.xml" Id="R415010ef289f43d3" /><Relationship Type="http://schemas.openxmlformats.org/officeDocument/2006/relationships/worksheet" Target="/xl/worksheets/sheet1.xml" Id="Ra362bbe5efcd4497" /><Relationship Type="http://schemas.openxmlformats.org/officeDocument/2006/relationships/worksheet" Target="/xl/worksheets/sheet2.xml" Id="R35e9f67bab3f4a6b" /><Relationship Type="http://schemas.openxmlformats.org/officeDocument/2006/relationships/worksheet" Target="/xl/worksheets/sheet3.xml" Id="R398e928862a94162" /><Relationship Type="http://schemas.openxmlformats.org/officeDocument/2006/relationships/worksheet" Target="/xl/worksheets/sheet4.xml" Id="R68acf71d9dfe4a37" /></Relationships>
</file>

<file path=xl/drawings/_rels/drawing1.xml.rels>&#65279;<?xml version="1.0" encoding="utf-8"?><Relationships xmlns="http://schemas.openxmlformats.org/package/2006/relationships"><Relationship Type="http://schemas.openxmlformats.org/officeDocument/2006/relationships/chart" Target="/xl/drawings/charts/chart1.xml" Id="Rdf011f9ec38149c1" /></Relationships>
</file>

<file path=xl/drawings/_rels/drawing2.xml.rels>&#65279;<?xml version="1.0" encoding="utf-8"?><Relationships xmlns="http://schemas.openxmlformats.org/package/2006/relationships"><Relationship Type="http://schemas.openxmlformats.org/officeDocument/2006/relationships/chart" Target="/xl/drawings/charts/chart2.xml" Id="R0de5ecab728146b3" /></Relationships>
</file>

<file path=xl/drawings/_rels/drawing3.xml.rels>&#65279;<?xml version="1.0" encoding="utf-8"?><Relationships xmlns="http://schemas.openxmlformats.org/package/2006/relationships"><Relationship Type="http://schemas.openxmlformats.org/officeDocument/2006/relationships/chart" Target="/xl/drawings/charts/chart3.xml" Id="R68059b616d134642"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Monthly Raise Allocation</a:t>
            </a:r>
          </a:p>
        </c:rich>
      </c:tx>
      <c:overlay val="0"/>
    </c:title>
    <c:autoTitleDeleted val="0"/>
    <c:plotArea>
      <c:layout/>
      <c:barChart>
        <c:barDir val="col"/>
        <c:grouping val="clustered"/>
        <c:varyColors val="0"/>
        <c:ser>
          <c:idx val="0"/>
          <c:order val="0"/>
          <c:tx>
            <c:v>Monthly Amount</c:v>
          </c:tx>
          <c:cat>
            <c:strRef>
              <c:f>'Lifestyle Inflation Calculator'!$A$20:$A$23</c:f>
              <c:strCache>
                <c:ptCount val="0"/>
              </c:strCache>
            </c:strRef>
          </c:cat>
          <c:val>
            <c:numRef>
              <c:f>'Lifestyle Inflation Calculator'!$B$20:$B$23</c:f>
              <c:numCache>
                <c:formatCode>$#,##0.00;[Red]($#,##0.00);-</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Raise Retention Over Time</a:t>
            </a:r>
          </a:p>
        </c:rich>
      </c:tx>
      <c:overlay val="0"/>
    </c:title>
    <c:autoTitleDeleted val="0"/>
    <c:plotArea>
      <c:layout/>
      <c:lineChart>
        <c:grouping val="standard"/>
        <c:ser>
          <c:idx val="0"/>
          <c:order val="0"/>
          <c:tx>
            <c:v>Previous Income</c:v>
          </c:tx>
          <c:cat>
            <c:strRef>
              <c:f>'Raise History'!$A$6:$A$14</c:f>
              <c:strCache>
                <c:ptCount val="0"/>
              </c:strCache>
            </c:strRef>
          </c:cat>
          <c:val>
            <c:numRef>
              <c:f>'Raise History'!$B$6:$B$14</c:f>
              <c:numCache>
                <c:formatCode>$#,##0.00;[Red]($#,##0.00);-</c:formatCode>
                <c:ptCount val="0"/>
              </c:numCache>
            </c:numRef>
          </c:val>
          <c:smooth val="0"/>
        </c:ser>
        <c:ser>
          <c:idx val="1"/>
          <c:order val="1"/>
          <c:tx>
            <c:v>New Income</c:v>
          </c:tx>
          <c:cat>
            <c:strRef>
              <c:f>'Raise History'!$A$6:$A$14</c:f>
              <c:strCache>
                <c:ptCount val="0"/>
              </c:strCache>
            </c:strRef>
          </c:cat>
          <c:val>
            <c:numRef>
              <c:f>'Raise History'!$C$6:$C$14</c:f>
              <c:numCache>
                <c:formatCode>$#,##0.00;[Red]($#,##0.00);-</c:formatCode>
                <c:ptCount val="0"/>
              </c:numCache>
            </c:numRef>
          </c:val>
          <c:smooth val="0"/>
        </c:ser>
        <c:ser>
          <c:idx val="2"/>
          <c:order val="2"/>
          <c:tx>
            <c:v>Income Increase</c:v>
          </c:tx>
          <c:cat>
            <c:strRef>
              <c:f>'Raise History'!$A$6:$A$14</c:f>
              <c:strCache>
                <c:ptCount val="0"/>
              </c:strCache>
            </c:strRef>
          </c:cat>
          <c:val>
            <c:numRef>
              <c:f>'Raise History'!$D$6:$D$14</c:f>
              <c:numCache>
                <c:formatCode>$#,##0.00;[Red]($#,##0.00);-</c:formatCode>
                <c:ptCount val="0"/>
              </c:numCache>
            </c:numRef>
          </c:val>
          <c:smooth val="0"/>
        </c:ser>
        <c:ser>
          <c:idx val="3"/>
          <c:order val="3"/>
          <c:tx>
            <c:v>Previous Expenses</c:v>
          </c:tx>
          <c:cat>
            <c:strRef>
              <c:f>'Raise History'!$A$6:$A$14</c:f>
              <c:strCache>
                <c:ptCount val="0"/>
              </c:strCache>
            </c:strRef>
          </c:cat>
          <c:val>
            <c:numRef>
              <c:f>'Raise History'!$E$6:$E$14</c:f>
              <c:numCache>
                <c:formatCode>$#,##0.00;[Red]($#,##0.00);-</c:formatCode>
                <c:ptCount val="0"/>
              </c:numCache>
            </c:numRef>
          </c:val>
          <c:smooth val="0"/>
        </c:ser>
        <c:ser>
          <c:idx val="4"/>
          <c:order val="4"/>
          <c:tx>
            <c:v>New Expenses</c:v>
          </c:tx>
          <c:cat>
            <c:strRef>
              <c:f>'Raise History'!$A$6:$A$14</c:f>
              <c:strCache>
                <c:ptCount val="0"/>
              </c:strCache>
            </c:strRef>
          </c:cat>
          <c:val>
            <c:numRef>
              <c:f>'Raise History'!$F$6:$F$14</c:f>
              <c:numCache>
                <c:formatCode>$#,##0.00;[Red]($#,##0.00);-</c:formatCode>
                <c:ptCount val="0"/>
              </c:numCache>
            </c:numRef>
          </c:val>
          <c:smooth val="0"/>
        </c:ser>
        <c:ser>
          <c:idx val="5"/>
          <c:order val="5"/>
          <c:tx>
            <c:v>Spending Increase</c:v>
          </c:tx>
          <c:cat>
            <c:strRef>
              <c:f>'Raise History'!$A$6:$A$14</c:f>
              <c:strCache>
                <c:ptCount val="0"/>
              </c:strCache>
            </c:strRef>
          </c:cat>
          <c:val>
            <c:numRef>
              <c:f>'Raise History'!$G$6:$G$14</c:f>
              <c:numCache>
                <c:formatCode>$#,##0.00;[Red]($#,##0.00);-</c:formatCode>
                <c:ptCount val="0"/>
              </c:numCache>
            </c:numRef>
          </c:val>
          <c:smooth val="0"/>
        </c:ser>
        <c:ser>
          <c:idx val="6"/>
          <c:order val="6"/>
          <c:tx>
            <c:v>Raise Retained</c:v>
          </c:tx>
          <c:cat>
            <c:strRef>
              <c:f>'Raise History'!$A$6:$A$14</c:f>
              <c:strCache>
                <c:ptCount val="0"/>
              </c:strCache>
            </c:strRef>
          </c:cat>
          <c:val>
            <c:numRef>
              <c:f>'Raise History'!$H$6:$H$14</c:f>
              <c:numCache>
                <c:formatCode>$#,##0.00;[Red]($#,##0.00);-</c:formatCode>
                <c:ptCount val="0"/>
              </c:numCache>
            </c:numRef>
          </c:val>
          <c:smooth val="0"/>
        </c:ser>
        <c:ser>
          <c:idx val="7"/>
          <c:order val="7"/>
          <c:tx>
            <c:v>Retention Rate</c:v>
          </c:tx>
          <c:cat>
            <c:strRef>
              <c:f>'Raise History'!$A$6:$A$14</c:f>
              <c:strCache>
                <c:ptCount val="0"/>
              </c:strCache>
            </c:strRef>
          </c:cat>
          <c:val>
            <c:numRef>
              <c:f>'Raise History'!$I$6:$I$14</c:f>
              <c:numCache>
                <c:formatCode>0.0%</c:formatCode>
                <c:ptCount val="0"/>
              </c:numCache>
            </c:numRef>
          </c:val>
          <c:smooth val="0"/>
        </c:ser>
        <c:dLbls>
          <c:showLegendKey val="0"/>
          <c:showVal val="0"/>
          <c:showCatName val="0"/>
          <c:showSerName val="0"/>
          <c:showPercent val="0"/>
          <c:showBubbleSize val="0"/>
          <c:showLeaderLines val="0"/>
        </c:dLbls>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Raise Allocation by Scenario</a:t>
            </a:r>
          </a:p>
        </c:rich>
      </c:tx>
      <c:overlay val="0"/>
    </c:title>
    <c:autoTitleDeleted val="0"/>
    <c:plotArea>
      <c:layout/>
      <c:barChart>
        <c:barDir val="col"/>
        <c:grouping val="clustered"/>
        <c:varyColors val="0"/>
        <c:ser>
          <c:idx val="0"/>
          <c:order val="0"/>
          <c:tx>
            <c:v>Income Increase</c:v>
          </c:tx>
          <c:cat>
            <c:strRef>
              <c:f>'Scenario Comparison'!$A$6:$A$10</c:f>
              <c:strCache>
                <c:ptCount val="0"/>
              </c:strCache>
            </c:strRef>
          </c:cat>
          <c:val>
            <c:numRef>
              <c:f>'Scenario Comparison'!$B$6:$B$10</c:f>
              <c:numCache>
                <c:formatCode>$#,##0.00;[Red]($#,##0.00);-</c:formatCode>
                <c:ptCount val="0"/>
              </c:numCache>
            </c:numRef>
          </c:val>
        </c:ser>
        <c:ser>
          <c:idx val="1"/>
          <c:order val="1"/>
          <c:tx>
            <c:v>Spending Increase</c:v>
          </c:tx>
          <c:cat>
            <c:strRef>
              <c:f>'Scenario Comparison'!$A$6:$A$10</c:f>
              <c:strCache>
                <c:ptCount val="0"/>
              </c:strCache>
            </c:strRef>
          </c:cat>
          <c:val>
            <c:numRef>
              <c:f>'Scenario Comparison'!$C$6:$C$10</c:f>
              <c:numCache>
                <c:formatCode>$#,##0.00;[Red]($#,##0.00);-</c:formatCode>
                <c:ptCount val="0"/>
              </c:numCache>
            </c:numRef>
          </c:val>
        </c:ser>
        <c:ser>
          <c:idx val="2"/>
          <c:order val="2"/>
          <c:tx>
            <c:v>New Savings</c:v>
          </c:tx>
          <c:cat>
            <c:strRef>
              <c:f>'Scenario Comparison'!$A$6:$A$10</c:f>
              <c:strCache>
                <c:ptCount val="0"/>
              </c:strCache>
            </c:strRef>
          </c:cat>
          <c:val>
            <c:numRef>
              <c:f>'Scenario Comparison'!$D$6:$D$10</c:f>
              <c:numCache>
                <c:formatCode>$#,##0.00;[Red]($#,##0.00);-</c:formatCode>
                <c:ptCount val="0"/>
              </c:numCache>
            </c:numRef>
          </c:val>
        </c:ser>
        <c:ser>
          <c:idx val="3"/>
          <c:order val="3"/>
          <c:tx>
            <c:v>Extra Debt</c:v>
          </c:tx>
          <c:cat>
            <c:strRef>
              <c:f>'Scenario Comparison'!$A$6:$A$10</c:f>
              <c:strCache>
                <c:ptCount val="0"/>
              </c:strCache>
            </c:strRef>
          </c:cat>
          <c:val>
            <c:numRef>
              <c:f>'Scenario Comparison'!$E$6:$E$10</c:f>
              <c:numCache>
                <c:formatCode>$#,##0.00;[Red]($#,##0.00);-</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13</xdr:col>
      <xdr:colOff>0</xdr:colOff>
      <xdr:row>4</xdr:row>
      <xdr:rowOff>0</xdr:rowOff>
    </xdr:from>
    <xdr:to>
      <xdr:col>21</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f011f9ec38149c1"/>
        </a:graphicData>
      </a:graphic>
    </xdr:graphicFrame>
    <xdr:clientData/>
  </xdr:twoCellAnchor>
</xdr:wsDr>
</file>

<file path=xl/drawings/drawing2.xml><?xml version="1.0" encoding="utf-8"?>
<xdr:wsDr xmlns:xdr="http://schemas.openxmlformats.org/drawingml/2006/spreadsheetDrawing">
  <xdr:twoCellAnchor>
    <xdr:from>
      <xdr:col>11</xdr:col>
      <xdr:colOff>0</xdr:colOff>
      <xdr:row>4</xdr:row>
      <xdr:rowOff>0</xdr:rowOff>
    </xdr:from>
    <xdr:to>
      <xdr:col>19</xdr:col>
      <xdr:colOff>0</xdr:colOff>
      <xdr:row>21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0de5ecab728146b3"/>
        </a:graphicData>
      </a:graphic>
    </xdr:graphicFrame>
    <xdr:clientData/>
  </xdr:twoCellAnchor>
</xdr:wsDr>
</file>

<file path=xl/drawings/drawing3.xml><?xml version="1.0" encoding="utf-8"?>
<xdr:wsDr xmlns:xdr="http://schemas.openxmlformats.org/drawingml/2006/spreadsheetDrawing">
  <xdr:twoCellAnchor>
    <xdr:from>
      <xdr:col>11</xdr:col>
      <xdr:colOff>0</xdr:colOff>
      <xdr:row>4</xdr:row>
      <xdr:rowOff>0</xdr:rowOff>
    </xdr:from>
    <xdr:to>
      <xdr:col>19</xdr:col>
      <xdr:colOff>0</xdr:colOff>
      <xdr:row>21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8059b616d134642"/>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b3e8c63f02054ec7" /></Relationships>
</file>

<file path=xl/worksheets/_rels/sheet2.xml.rels>&#65279;<?xml version="1.0" encoding="utf-8"?><Relationships xmlns="http://schemas.openxmlformats.org/package/2006/relationships"><Relationship Type="http://schemas.openxmlformats.org/officeDocument/2006/relationships/drawing" Target="/xl/drawings/drawing2.xml" Id="R32ace0b228af415b" /></Relationships>
</file>

<file path=xl/worksheets/_rels/sheet3.xml.rels>&#65279;<?xml version="1.0" encoding="utf-8"?><Relationships xmlns="http://schemas.openxmlformats.org/package/2006/relationships"><Relationship Type="http://schemas.openxmlformats.org/officeDocument/2006/relationships/drawing" Target="/xl/drawings/drawing3.xml" Id="R13c6fbcb251b488a" /></Relationships>
</file>

<file path=xl/worksheets/sheet1.xml><?xml version="1.0" encoding="utf-8"?>
<x:worksheet xmlns:x="http://schemas.openxmlformats.org/spreadsheetml/2006/main">
  <x:sheetFormatPr defaultRowHeight="15"/>
  <x:cols>
    <x:col min="1" max="1" width="29" hidden="0" customWidth="1"/>
    <x:col min="2" max="2" width="19" hidden="0" customWidth="1"/>
    <x:col min="3" max="3" width="28" hidden="0" customWidth="1"/>
    <x:col min="4" max="4" width="28" hidden="0" customWidth="1"/>
    <x:col min="5" max="5" width="16" hidden="0" customWidth="1"/>
    <x:col min="6" max="6" width="27" hidden="0" customWidth="1"/>
    <x:col min="7" max="7" width="19" hidden="0" customWidth="1"/>
    <x:col min="8" max="8" width="19" hidden="0" customWidth="1"/>
    <x:col min="9" max="9" width="3" hidden="0" customWidth="1"/>
    <x:col min="10" max="10" width="20" hidden="0" customWidth="1"/>
    <x:col min="11" max="11" width="20" hidden="0" customWidth="1"/>
    <x:col min="12" max="12" width="20" hidden="0" customWidth="1"/>
    <x:col min="13" max="13" width="3" hidden="0" customWidth="1"/>
    <x:col min="14" max="14" width="12" hidden="0" customWidth="1"/>
    <x:col min="15" max="15" width="12" hidden="0" customWidth="1"/>
    <x:col min="16" max="16" width="12" hidden="0" customWidth="1"/>
    <x:col min="17" max="17" width="12" hidden="0" customWidth="1"/>
    <x:col min="18" max="18" width="12" hidden="0" customWidth="1"/>
    <x:col min="19" max="19" width="12" hidden="0" customWidth="1"/>
    <x:col min="20" max="20" width="12" hidden="0" customWidth="1"/>
    <x:col min="21" max="21" width="12" hidden="0" customWidth="1"/>
  </x:cols>
  <x:sheetData>
    <x:row r="1">
      <x:c r="A1" s="5" t="str">
        <x:v>Lifestyle Inflation Calculator</x:v>
      </x:c>
      <x:c r="B1" s="5"/>
      <x:c r="C1" s="5"/>
      <x:c r="D1" s="5"/>
      <x:c r="E1" s="5"/>
      <x:c r="F1" s="5"/>
      <x:c r="G1" s="5"/>
      <x:c r="H1" s="5"/>
      <x:c r="I1" s="5"/>
      <x:c r="J1" s="5"/>
      <x:c r="K1" s="5"/>
      <x:c r="L1" s="5"/>
    </x:row>
    <x:row r="2">
      <x:c r="A2" s="5"/>
      <x:c r="B2" s="5"/>
      <x:c r="C2" s="5"/>
      <x:c r="D2" s="5"/>
      <x:c r="E2" s="5"/>
      <x:c r="F2" s="5"/>
      <x:c r="G2" s="5"/>
      <x:c r="H2" s="5"/>
      <x:c r="I2" s="5"/>
      <x:c r="J2" s="5"/>
      <x:c r="K2" s="5"/>
      <x:c r="L2" s="5"/>
    </x:row>
    <x:row r="3">
      <x:c r="A3" s="13" t="str">
        <x:v>Measure how much of an income increase is retained, saved, or absorbed by higher recurring expenses.</x:v>
      </x:c>
      <x:c r="B3" s="13"/>
      <x:c r="C3" s="13"/>
      <x:c r="D3" s="13"/>
      <x:c r="E3" s="13"/>
      <x:c r="F3" s="13"/>
      <x:c r="G3" s="13"/>
      <x:c r="H3" s="13"/>
      <x:c r="I3" s="13"/>
      <x:c r="J3" s="13"/>
      <x:c r="K3" s="13"/>
      <x:c r="L3" s="13"/>
    </x:row>
    <x:row r="5">
      <x:c r="A5" s="68" t="str">
        <x:v>INCOME AND SPENDING INPUTS</x:v>
      </x:c>
      <x:c r="B5" s="69"/>
      <x:c r="C5" s="69"/>
      <x:c r="D5" s="70"/>
      <x:c r="F5" s="68" t="str">
        <x:v>LIFESTYLE INFLATION SUMMARY</x:v>
      </x:c>
      <x:c r="G5" s="69"/>
      <x:c r="H5" s="69"/>
      <x:c r="I5" s="69"/>
      <x:c r="J5" s="69"/>
      <x:c r="K5" s="69"/>
      <x:c r="L5" s="70"/>
    </x:row>
    <x:row r="6">
      <x:c r="A6" s="71" t="str">
        <x:v>Input</x:v>
      </x:c>
      <x:c r="B6" s="24" t="str">
        <x:v>Value</x:v>
      </x:c>
      <x:c r="C6" s="24" t="str">
        <x:v>Notes</x:v>
      </x:c>
      <x:c r="D6" s="72" t="str"/>
      <x:c r="F6" s="71" t="str">
        <x:v>Metric</x:v>
      </x:c>
      <x:c r="G6" s="24" t="str">
        <x:v>Result</x:v>
      </x:c>
      <x:c r="H6" s="24" t="str"/>
      <x:c r="I6" s="24" t="str">
        <x:v>Metric</x:v>
      </x:c>
      <x:c r="J6" s="24" t="str">
        <x:v>Result</x:v>
      </x:c>
      <x:c r="K6" s="24" t="str"/>
      <x:c r="L6" s="72" t="str"/>
    </x:row>
    <x:row r="7">
      <x:c r="A7" s="73" t="str">
        <x:v>Previous Monthly Take-Home Income</x:v>
      </x:c>
      <x:c r="B7" s="32" t="n">
        <x:v>4200</x:v>
      </x:c>
      <x:c r="C7" s="74" t="str">
        <x:v>Use dependable income after payroll deductions.</x:v>
      </x:c>
      <x:c r="D7" s="75" t="str"/>
      <x:c r="F7" s="73" t="str">
        <x:v>Monthly Income Increase</x:v>
      </x:c>
      <x:c r="G7" s="40" t="n">
        <x:f>B8-B7</x:f>
        <x:v>800</x:v>
      </x:c>
      <x:c r="H7" s="40" t="str"/>
      <x:c r="I7" s="74" t="str">
        <x:v>Annual Income Increase</x:v>
      </x:c>
      <x:c r="J7" s="40" t="n">
        <x:f>G7*12</x:f>
        <x:v>9600</x:v>
      </x:c>
      <x:c r="K7" s="40" t="str"/>
      <x:c r="L7" s="91" t="str"/>
    </x:row>
    <x:row r="8">
      <x:c r="A8" s="73" t="str">
        <x:v>New Monthly Take-Home Income</x:v>
      </x:c>
      <x:c r="B8" s="32" t="n">
        <x:v>5000</x:v>
      </x:c>
      <x:c r="C8" s="74" t="str">
        <x:v>Enter the updated monthly take-home income.</x:v>
      </x:c>
      <x:c r="D8" s="75" t="str"/>
      <x:c r="F8" s="73" t="str">
        <x:v>Monthly Spending Increase</x:v>
      </x:c>
      <x:c r="G8" s="40" t="n">
        <x:f>B10-B9</x:f>
        <x:v>400</x:v>
      </x:c>
      <x:c r="H8" s="40" t="str"/>
      <x:c r="I8" s="74" t="str">
        <x:v>Annual Spending Increase</x:v>
      </x:c>
      <x:c r="J8" s="40" t="n">
        <x:f>G8*12</x:f>
        <x:v>4800</x:v>
      </x:c>
      <x:c r="K8" s="40" t="str"/>
      <x:c r="L8" s="91" t="str"/>
    </x:row>
    <x:row r="9">
      <x:c r="A9" s="73" t="str">
        <x:v>Previous Monthly Expenses</x:v>
      </x:c>
      <x:c r="B9" s="32" t="n">
        <x:v>3400</x:v>
      </x:c>
      <x:c r="C9" s="74" t="str">
        <x:v>Total recurring and average monthly spending before the raise.</x:v>
      </x:c>
      <x:c r="D9" s="75" t="str"/>
      <x:c r="F9" s="73" t="str">
        <x:v>Raise Retained Monthly</x:v>
      </x:c>
      <x:c r="G9" s="40" t="n">
        <x:f>MAX(G7-G8,0)</x:f>
        <x:v>400</x:v>
      </x:c>
      <x:c r="H9" s="40" t="str"/>
      <x:c r="I9" s="74" t="str">
        <x:v>Raise Retained Percentage</x:v>
      </x:c>
      <x:c r="J9" s="42" t="n">
        <x:f>IF(G7&lt;=0,0,G9/G7)</x:f>
        <x:v>0.5</x:v>
      </x:c>
      <x:c r="K9" s="42" t="str"/>
      <x:c r="L9" s="92" t="str"/>
    </x:row>
    <x:row r="10">
      <x:c r="A10" s="73" t="str">
        <x:v>New Monthly Expenses</x:v>
      </x:c>
      <x:c r="B10" s="32" t="n">
        <x:v>3800</x:v>
      </x:c>
      <x:c r="C10" s="74" t="str">
        <x:v>Total recurring and average monthly spending after the raise.</x:v>
      </x:c>
      <x:c r="D10" s="75" t="str"/>
      <x:c r="F10" s="73" t="str">
        <x:v>Raise Consumed by Spending</x:v>
      </x:c>
      <x:c r="G10" s="40" t="n">
        <x:f>MAX(G8,0)</x:f>
        <x:v>400</x:v>
      </x:c>
      <x:c r="H10" s="40" t="str"/>
      <x:c r="I10" s="74" t="str">
        <x:v>Lifestyle Inflation Rate</x:v>
      </x:c>
      <x:c r="J10" s="42" t="n">
        <x:f>IF(G7&lt;=0,0,MAX(G8,0)/G7)</x:f>
        <x:v>0.5</x:v>
      </x:c>
      <x:c r="K10" s="42" t="str"/>
      <x:c r="L10" s="92" t="str"/>
    </x:row>
    <x:row r="11">
      <x:c r="A11" s="73" t="str">
        <x:v>Amount Saved From the Raise</x:v>
      </x:c>
      <x:c r="B11" s="32" t="n">
        <x:v>250</x:v>
      </x:c>
      <x:c r="C11" s="74" t="str">
        <x:v>New monthly savings or investing created specifically from the raise.</x:v>
      </x:c>
      <x:c r="D11" s="75" t="str"/>
      <x:c r="F11" s="73" t="str">
        <x:v>Annual Savings Opportunity</x:v>
      </x:c>
      <x:c r="G11" s="40" t="n">
        <x:f>MAX(G7-G8,0)*12</x:f>
        <x:v>4800</x:v>
      </x:c>
      <x:c r="H11" s="40" t="str"/>
      <x:c r="I11" s="74" t="str">
        <x:v>Projection Opportunity</x:v>
      </x:c>
      <x:c r="J11" s="40" t="n">
        <x:f>G11*B16-B13</x:f>
        <x:v>22800</x:v>
      </x:c>
      <x:c r="K11" s="40" t="str"/>
      <x:c r="L11" s="91" t="str"/>
    </x:row>
    <x:row r="12">
      <x:c r="A12" s="73" t="str">
        <x:v>Extra Debt Payment From the Raise</x:v>
      </x:c>
      <x:c r="B12" s="32" t="n">
        <x:v>100</x:v>
      </x:c>
      <x:c r="C12" s="74" t="str">
        <x:v>Additional debt repayment funded by the raise.</x:v>
      </x:c>
      <x:c r="D12" s="75" t="str"/>
      <x:c r="F12" s="73" t="str">
        <x:v>Target Monthly Retention</x:v>
      </x:c>
      <x:c r="G12" s="40" t="n">
        <x:f>MAX(G7*B14,0)</x:f>
        <x:v>400</x:v>
      </x:c>
      <x:c r="H12" s="40" t="str"/>
      <x:c r="I12" s="74" t="str">
        <x:v>Retention Gap</x:v>
      </x:c>
      <x:c r="J12" s="40" t="n">
        <x:f>MAX(G12-(B11+B12),0)</x:f>
        <x:v>50</x:v>
      </x:c>
      <x:c r="K12" s="40" t="str"/>
      <x:c r="L12" s="91" t="str"/>
    </x:row>
    <x:row r="13">
      <x:c r="A13" s="73" t="str">
        <x:v>One-Time Upgrade Costs</x:v>
      </x:c>
      <x:c r="B13" s="32" t="n">
        <x:v>1200</x:v>
      </x:c>
      <x:c r="C13" s="74" t="str">
        <x:v>Optional purchases triggered by the raise, such as furniture or electronics.</x:v>
      </x:c>
      <x:c r="D13" s="75" t="str"/>
      <x:c r="F13" s="73" t="str">
        <x:v>New Monthly Free Cash Flow</x:v>
      </x:c>
      <x:c r="G13" s="40" t="n">
        <x:f>MAX(B8-B10,0)</x:f>
        <x:v>1200</x:v>
      </x:c>
      <x:c r="H13" s="40" t="str"/>
      <x:c r="I13" s="74" t="str">
        <x:v>One-Time Cost Recovery</x:v>
      </x:c>
      <x:c r="J13" s="44" t="n">
        <x:f>IF(G9&lt;=0,"Not Recovered",IF(B13&lt;=0,0,B13/G9))</x:f>
        <x:v>3</x:v>
      </x:c>
      <x:c r="K13" s="44" t="str"/>
      <x:c r="L13" s="93" t="str"/>
    </x:row>
    <x:row r="14">
      <x:c r="A14" s="73" t="str">
        <x:v>Target Raise Retention Rate</x:v>
      </x:c>
      <x:c r="B14" s="34" t="n">
        <x:v>0.5</x:v>
      </x:c>
      <x:c r="C14" s="74" t="str">
        <x:v>Percentage of the income increase you want to retain for savings, debt, or flexibility.</x:v>
      </x:c>
      <x:c r="D14" s="75" t="str"/>
      <x:c r="F14" s="76" t="str">
        <x:v>Overall Status</x:v>
      </x:c>
      <x:c r="G14" s="78" t="str">
        <x:f>IF(G7&lt;=0,"No Income Increase",IF(J9&gt;=B14,"Raise Well Retained",IF(J9&gt;=B14*0.6,"Moderate Lifestyle Inflation","High Lifestyle Inflation")))</x:f>
        <x:v>Raise Well Retained</x:v>
      </x:c>
      <x:c r="H14" s="78" t="str"/>
      <x:c r="I14" s="78" t="str">
        <x:v>Primary Driver</x:v>
      </x:c>
      <x:c r="J14" s="78" t="str">
        <x:f>IF(G8&lt;=0,"No Spending Increase",IF(B10-B9&gt;G7*0.5,"Recurring Expenses",IF(B13&gt;G7*6,"One-Time Upgrades","Mixed Spending Growth")))</x:f>
        <x:v>Mixed Spending Growth</x:v>
      </x:c>
      <x:c r="K14" s="78" t="str"/>
      <x:c r="L14" s="79" t="str"/>
    </x:row>
    <x:row r="15">
      <x:c r="A15" s="73" t="str">
        <x:v>Analysis Date</x:v>
      </x:c>
      <x:c r="B15" s="36" t="n">
        <x:f>TODAY()</x:f>
        <x:v>46231</x:v>
      </x:c>
      <x:c r="C15" s="74" t="str">
        <x:v>Date of this comparison.</x:v>
      </x:c>
      <x:c r="D15" s="75" t="str"/>
    </x:row>
    <x:row r="16">
      <x:c r="A16" s="76" t="str">
        <x:v>Projection Period (Years)</x:v>
      </x:c>
      <x:c r="B16" s="77" t="n">
        <x:v>5</x:v>
      </x:c>
      <x:c r="C16" s="78" t="str">
        <x:v>Used for the long-term opportunity estimate.</x:v>
      </x:c>
      <x:c r="D16" s="79" t="str"/>
    </x:row>
    <x:row r="18">
      <x:c r="A18" s="97" t="str">
        <x:v>HOW THE RAISE IS BEING USED</x:v>
      </x:c>
      <x:c r="B18" s="98"/>
      <x:c r="C18" s="98"/>
      <x:c r="D18" s="98"/>
      <x:c r="E18" s="98"/>
      <x:c r="F18" s="98"/>
      <x:c r="G18" s="99"/>
      <x:c r="H18" s="46"/>
      <x:c r="I18" s="46"/>
      <x:c r="J18" s="46"/>
      <x:c r="K18" s="46"/>
      <x:c r="L18" s="46"/>
    </x:row>
    <x:row r="19" ht="38" customHeight="1">
      <x:c r="A19" s="100" t="str">
        <x:v>Allocation</x:v>
      </x:c>
      <x:c r="B19" s="49" t="str">
        <x:v>Monthly Amount</x:v>
      </x:c>
      <x:c r="C19" s="49" t="str">
        <x:v>% of Raise</x:v>
      </x:c>
      <x:c r="D19" s="49" t="str">
        <x:v>Annual Amount</x:v>
      </x:c>
      <x:c r="E19" s="49" t="str">
        <x:v>Target</x:v>
      </x:c>
      <x:c r="F19" s="49" t="str">
        <x:v>Difference From Target</x:v>
      </x:c>
      <x:c r="G19" s="101" t="str">
        <x:v>Status</x:v>
      </x:c>
    </x:row>
    <x:row r="20">
      <x:c r="A20" s="73" t="str">
        <x:v>Higher Recurring Expenses</x:v>
      </x:c>
      <x:c r="B20" s="40" t="n">
        <x:f>MAX(G8,0)</x:f>
        <x:v>400</x:v>
      </x:c>
      <x:c r="C20" s="42" t="n">
        <x:f>IF($B$24=0,0,B20/$B$24)</x:f>
        <x:v>0.5</x:v>
      </x:c>
      <x:c r="D20" s="40" t="n">
        <x:f>B20*12</x:f>
        <x:v>4800</x:v>
      </x:c>
      <x:c r="E20" s="34" t="n">
        <x:v>0.25</x:v>
      </x:c>
      <x:c r="F20" s="42" t="n">
        <x:f>C20-E20</x:f>
        <x:v>0.25</x:v>
      </x:c>
      <x:c r="G20" s="75" t="str">
        <x:f>IF(A20="Unallocated / Overallocated",IF(ABS(B20)&lt;1,"Balanced","Review"),IF(C20&lt;=E20,"Within Target","Above Target"))</x:f>
        <x:v>Above Target</x:v>
      </x:c>
    </x:row>
    <x:row r="21">
      <x:c r="A21" s="73" t="str">
        <x:v>New Savings / Investing</x:v>
      </x:c>
      <x:c r="B21" s="40" t="n">
        <x:f>B11</x:f>
        <x:v>250</x:v>
      </x:c>
      <x:c r="C21" s="42" t="n">
        <x:f>IF($B$24=0,0,B21/$B$24)</x:f>
        <x:v>0.3125</x:v>
      </x:c>
      <x:c r="D21" s="40" t="n">
        <x:f>B21*12</x:f>
        <x:v>3000</x:v>
      </x:c>
      <x:c r="E21" s="34" t="n">
        <x:v>0.35</x:v>
      </x:c>
      <x:c r="F21" s="42" t="n">
        <x:f>C21-E21</x:f>
        <x:v>-0.03749999999999998</x:v>
      </x:c>
      <x:c r="G21" s="75" t="str">
        <x:f>IF(A21="Unallocated / Overallocated",IF(ABS(B21)&lt;1,"Balanced","Review"),IF(C21&lt;=E21,"Within Target","Above Target"))</x:f>
        <x:v>Within Target</x:v>
      </x:c>
    </x:row>
    <x:row r="22">
      <x:c r="A22" s="73" t="str">
        <x:v>Extra Debt Payments</x:v>
      </x:c>
      <x:c r="B22" s="40" t="n">
        <x:f>B12</x:f>
        <x:v>100</x:v>
      </x:c>
      <x:c r="C22" s="42" t="n">
        <x:f>IF($B$24=0,0,B22/$B$24)</x:f>
        <x:v>0.125</x:v>
      </x:c>
      <x:c r="D22" s="40" t="n">
        <x:f>B22*12</x:f>
        <x:v>1200</x:v>
      </x:c>
      <x:c r="E22" s="34" t="n">
        <x:v>0.2</x:v>
      </x:c>
      <x:c r="F22" s="42" t="n">
        <x:f>C22-E22</x:f>
        <x:v>-0.07500000000000001</x:v>
      </x:c>
      <x:c r="G22" s="75" t="str">
        <x:f>IF(A22="Unallocated / Overallocated",IF(ABS(B22)&lt;1,"Balanced","Review"),IF(C22&lt;=E22,"Within Target","Above Target"))</x:f>
        <x:v>Within Target</x:v>
      </x:c>
    </x:row>
    <x:row r="23">
      <x:c r="A23" s="73" t="str">
        <x:v>Remaining Flexibility</x:v>
      </x:c>
      <x:c r="B23" s="40" t="n">
        <x:f>MAX(G7-SUM(B20:B22),0)</x:f>
        <x:v>50</x:v>
      </x:c>
      <x:c r="C23" s="42" t="n">
        <x:f>IF($B$24=0,0,B23/$B$24)</x:f>
        <x:v>0.0625</x:v>
      </x:c>
      <x:c r="D23" s="40" t="n">
        <x:f>B23*12</x:f>
        <x:v>600</x:v>
      </x:c>
      <x:c r="E23" s="34" t="n">
        <x:v>0.2</x:v>
      </x:c>
      <x:c r="F23" s="42" t="n">
        <x:f>C23-E23</x:f>
        <x:v>-0.1375</x:v>
      </x:c>
      <x:c r="G23" s="75" t="str">
        <x:f>IF(A23="Unallocated / Overallocated",IF(ABS(B23)&lt;1,"Balanced","Review"),IF(C23&lt;=E23,"Within Target","Above Target"))</x:f>
        <x:v>Within Target</x:v>
      </x:c>
    </x:row>
    <x:row r="24">
      <x:c r="A24" s="73" t="str">
        <x:v>Total Raise</x:v>
      </x:c>
      <x:c r="B24" s="40" t="n">
        <x:f>G7</x:f>
        <x:v>800</x:v>
      </x:c>
      <x:c r="C24" s="42" t="n">
        <x:f>IF($B$24=0,0,B24/$B$24)</x:f>
        <x:v>1</x:v>
      </x:c>
      <x:c r="D24" s="40" t="n">
        <x:f>B24*12</x:f>
        <x:v>9600</x:v>
      </x:c>
      <x:c r="E24" s="34" t="n">
        <x:v>1</x:v>
      </x:c>
      <x:c r="F24" s="42" t="n">
        <x:f>C24-E24</x:f>
        <x:v>0</x:v>
      </x:c>
      <x:c r="G24" s="75" t="str">
        <x:f>IF(A24="Unallocated / Overallocated",IF(ABS(B24)&lt;1,"Balanced","Review"),IF(C24&lt;=E24,"Within Target","Above Target"))</x:f>
        <x:v>Within Target</x:v>
      </x:c>
    </x:row>
    <x:row r="25">
      <x:c r="A25" s="76" t="str">
        <x:v>Unallocated / Overallocated</x:v>
      </x:c>
      <x:c r="B25" s="102" t="n">
        <x:f>G7-SUM(B20:B23)</x:f>
        <x:v>0</x:v>
      </x:c>
      <x:c r="C25" s="103" t="n">
        <x:f>IF($B$24=0,0,B25/$B$24)</x:f>
        <x:v>0</x:v>
      </x:c>
      <x:c r="D25" s="102" t="n">
        <x:f>B25*12</x:f>
        <x:v>0</x:v>
      </x:c>
      <x:c r="E25" s="103" t="n">
        <x:v>0</x:v>
      </x:c>
      <x:c r="F25" s="103" t="n">
        <x:f>C25-E25</x:f>
        <x:v>0</x:v>
      </x:c>
      <x:c r="G25" s="79" t="str">
        <x:f>IF(A25="Unallocated / Overallocated",IF(ABS(B25)&lt;1,"Balanced","Review"),IF(C25&lt;=E25,"Within Target","Above Target"))</x:f>
        <x:v>Balanced</x:v>
      </x:c>
    </x:row>
    <x:row r="27" ht="24" customHeight="1">
      <x:c r="A27" s="59" t="str">
        <x:v>Lifestyle inflation is not automatically harmful. Some higher spending may reflect better housing, health, transportation, family needs, or quality of life. The purpose of this tool is to make the tradeoff visible so that income growth also supports savings, debt reduction, and financial resilience.</x:v>
      </x:c>
      <x:c r="B27" s="59"/>
      <x:c r="C27" s="59"/>
      <x:c r="D27" s="59"/>
      <x:c r="E27" s="59"/>
      <x:c r="F27" s="59"/>
      <x:c r="G27" s="59"/>
      <x:c r="H27" s="59"/>
      <x:c r="I27" s="59"/>
      <x:c r="J27" s="59"/>
      <x:c r="K27" s="59"/>
      <x:c r="L27" s="59"/>
    </x:row>
    <x:row r="28" ht="24" customHeight="1">
      <x:c r="A28" s="60"/>
      <x:c r="B28" s="60"/>
      <x:c r="C28" s="60"/>
      <x:c r="D28" s="60"/>
      <x:c r="E28" s="60"/>
      <x:c r="F28" s="60"/>
      <x:c r="G28" s="60"/>
      <x:c r="H28" s="60"/>
      <x:c r="I28" s="60"/>
      <x:c r="J28" s="60"/>
      <x:c r="K28" s="60"/>
      <x:c r="L28" s="60"/>
    </x:row>
    <x:row r="29" ht="24" customHeight="1">
      <x:c r="A29" s="60"/>
      <x:c r="B29" s="60"/>
      <x:c r="C29" s="60"/>
      <x:c r="D29" s="60"/>
      <x:c r="E29" s="60"/>
      <x:c r="F29" s="60"/>
      <x:c r="G29" s="60"/>
      <x:c r="H29" s="60"/>
      <x:c r="I29" s="60"/>
      <x:c r="J29" s="60"/>
      <x:c r="K29" s="60"/>
      <x:c r="L29" s="60"/>
    </x:row>
    <x:row r="30" ht="24" customHeight="1">
      <x:c r="A30" s="60"/>
      <x:c r="B30" s="60"/>
      <x:c r="C30" s="60"/>
      <x:c r="D30" s="60"/>
      <x:c r="E30" s="60"/>
      <x:c r="F30" s="60"/>
      <x:c r="G30" s="60"/>
      <x:c r="H30" s="60"/>
      <x:c r="I30" s="60"/>
      <x:c r="J30" s="60"/>
      <x:c r="K30" s="60"/>
      <x:c r="L30" s="60"/>
    </x:row>
  </x:sheetData>
  <x:mergeCells>
    <x:mergeCell ref="A1:L2"/>
    <x:mergeCell ref="A3:L3"/>
    <x:mergeCell ref="A5:D5"/>
    <x:mergeCell ref="C6:D6"/>
    <x:mergeCell ref="C7:D7"/>
    <x:mergeCell ref="C8:D8"/>
    <x:mergeCell ref="C9:D9"/>
    <x:mergeCell ref="C10:D10"/>
    <x:mergeCell ref="C11:D11"/>
    <x:mergeCell ref="C12:D12"/>
    <x:mergeCell ref="C13:D13"/>
    <x:mergeCell ref="C14:D14"/>
    <x:mergeCell ref="C15:D15"/>
    <x:mergeCell ref="C16:D16"/>
    <x:mergeCell ref="F5:L5"/>
    <x:mergeCell ref="G6:H6"/>
    <x:mergeCell ref="J6:L6"/>
    <x:mergeCell ref="G7:H7"/>
    <x:mergeCell ref="J7:L7"/>
    <x:mergeCell ref="G8:H8"/>
    <x:mergeCell ref="J8:L8"/>
    <x:mergeCell ref="G9:H9"/>
    <x:mergeCell ref="J9:L9"/>
    <x:mergeCell ref="G10:H10"/>
    <x:mergeCell ref="J10:L10"/>
    <x:mergeCell ref="G11:H11"/>
    <x:mergeCell ref="J11:L11"/>
    <x:mergeCell ref="G12:H12"/>
    <x:mergeCell ref="J12:L12"/>
    <x:mergeCell ref="G13:H13"/>
    <x:mergeCell ref="J13:L13"/>
    <x:mergeCell ref="G14:H14"/>
    <x:mergeCell ref="J14:L14"/>
    <x:mergeCell ref="A18:L18"/>
    <x:mergeCell ref="A27:L30"/>
  </x:mergeCells>
  <x:conditionalFormatting sqref="G14:H14">
    <x:cfRule type="expression" dxfId="0" priority="1">
      <x:formula>G14="Raise Well Retained"</x:formula>
    </x:cfRule>
    <x:cfRule type="expression" dxfId="1" priority="2">
      <x:formula>G14="Moderate Lifestyle Inflation"</x:formula>
    </x:cfRule>
    <x:cfRule type="expression" dxfId="2" priority="3">
      <x:formula>OR(G14="High Lifestyle Inflation",G14="No Income Increase")</x:formula>
    </x:cfRule>
  </x:conditionalFormatting>
  <x:conditionalFormatting sqref="G20:G25">
    <x:cfRule type="expression" dxfId="3" priority="4">
      <x:formula>OR(G20="Within Target",G20="Balanced")</x:formula>
    </x:cfRule>
    <x:cfRule type="expression" dxfId="4" priority="5">
      <x:formula>OR(G20="Above Target",G20="Review")</x:formula>
    </x:cfRule>
  </x:conditionalFormatting>
  <x:dataValidations count="2">
    <x:dataValidation type="decimal" operator="between" sqref="B14">
      <x:formula1>0</x:formula1>
      <x:formula2>1</x:formula2>
    </x:dataValidation>
    <x:dataValidation operator="between" sqref="B16">
      <x:formula1>1</x:formula1>
      <x:formula2>40</x:formula2>
    </x:dataValidation>
  </x:dataValidations>
  <x:pageMargins left="0.7" right="0.7" top="0.75" bottom="0.75" header="0.3" footer="0.3"/>
  <x:drawing xmlns:r="http://schemas.openxmlformats.org/officeDocument/2006/relationships" r:id="Rb3e8c63f02054ec7"/>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7" hidden="0" customWidth="1"/>
    <x:col min="10" max="10" width="28" hidden="0" customWidth="1"/>
    <x:col min="11" max="11" width="3" hidden="0" customWidth="1"/>
    <x:col min="12" max="12" width="12" hidden="0" customWidth="1"/>
    <x:col min="13" max="13" width="12" hidden="0" customWidth="1"/>
    <x:col min="14" max="14" width="12" hidden="0" customWidth="1"/>
    <x:col min="15" max="15" width="12" hidden="0" customWidth="1"/>
    <x:col min="16" max="16" width="12" hidden="0" customWidth="1"/>
    <x:col min="17" max="17" width="12" hidden="0" customWidth="1"/>
    <x:col min="18" max="18" width="12" hidden="0" customWidth="1"/>
    <x:col min="19" max="19" width="12" hidden="0" customWidth="1"/>
  </x:cols>
  <x:sheetData>
    <x:row r="1">
      <x:c r="A1" s="113" t="str">
        <x:v>Income and Lifestyle Change History</x:v>
      </x:c>
      <x:c r="B1" s="113"/>
      <x:c r="C1" s="113"/>
      <x:c r="D1" s="113"/>
      <x:c r="E1" s="113"/>
      <x:c r="F1" s="113"/>
      <x:c r="G1" s="113"/>
      <x:c r="H1" s="113"/>
      <x:c r="I1" s="113"/>
      <x:c r="J1" s="113"/>
    </x:row>
    <x:row r="2">
      <x:c r="A2" s="113"/>
      <x:c r="B2" s="113"/>
      <x:c r="C2" s="113"/>
      <x:c r="D2" s="113"/>
      <x:c r="E2" s="113"/>
      <x:c r="F2" s="113"/>
      <x:c r="G2" s="113"/>
      <x:c r="H2" s="113"/>
      <x:c r="I2" s="113"/>
      <x:c r="J2" s="113"/>
    </x:row>
    <x:row r="3">
      <x:c r="A3" s="118" t="str">
        <x:v>Track raises, expense changes, and the percentage of each increase retained over time.</x:v>
      </x:c>
      <x:c r="B3" s="118"/>
      <x:c r="C3" s="118"/>
      <x:c r="D3" s="118"/>
      <x:c r="E3" s="118"/>
      <x:c r="F3" s="118"/>
      <x:c r="G3" s="118"/>
      <x:c r="H3" s="118"/>
      <x:c r="I3" s="118"/>
      <x:c r="J3" s="118"/>
    </x:row>
    <x:row r="5">
      <x:c r="A5" s="135" t="str">
        <x:v>Review Date</x:v>
      </x:c>
      <x:c r="B5" s="136" t="str">
        <x:v>Previous Income</x:v>
      </x:c>
      <x:c r="C5" s="136" t="str">
        <x:v>New Income</x:v>
      </x:c>
      <x:c r="D5" s="136" t="str">
        <x:v>Income Increase</x:v>
      </x:c>
      <x:c r="E5" s="136" t="str">
        <x:v>Previous Expenses</x:v>
      </x:c>
      <x:c r="F5" s="136" t="str">
        <x:v>New Expenses</x:v>
      </x:c>
      <x:c r="G5" s="136" t="str">
        <x:v>Spending Increase</x:v>
      </x:c>
      <x:c r="H5" s="136" t="str">
        <x:v>Raise Retained</x:v>
      </x:c>
      <x:c r="I5" s="136" t="str">
        <x:v>Retention Rate</x:v>
      </x:c>
      <x:c r="J5" s="137" t="str">
        <x:v>Notes</x:v>
      </x:c>
    </x:row>
    <x:row r="6">
      <x:c r="A6" s="138" t="n">
        <x:f>EDATE(TODAY(),-24)</x:f>
        <x:v>45501</x:v>
      </x:c>
      <x:c r="B6" s="32" t="n">
        <x:v>3600</x:v>
      </x:c>
      <x:c r="C6" s="32" t="n">
        <x:v>3900</x:v>
      </x:c>
      <x:c r="D6" s="40" t="n">
        <x:f>C6-B6</x:f>
        <x:v>300</x:v>
      </x:c>
      <x:c r="E6" s="32" t="n">
        <x:v>3000</x:v>
      </x:c>
      <x:c r="F6" s="32" t="n">
        <x:v>3150</x:v>
      </x:c>
      <x:c r="G6" s="40" t="n">
        <x:f>F6-E6</x:f>
        <x:v>150</x:v>
      </x:c>
      <x:c r="H6" s="40" t="n">
        <x:f>MAX(D6-G6,0)</x:f>
        <x:v>150</x:v>
      </x:c>
      <x:c r="I6" s="42" t="n">
        <x:f>IF(D6&lt;=0,0,H6/D6)</x:f>
        <x:v>0.5</x:v>
      </x:c>
      <x:c r="J6" s="139" t="str">
        <x:v>First raise</x:v>
      </x:c>
    </x:row>
    <x:row r="7">
      <x:c r="A7" s="138" t="n">
        <x:f>EDATE(A6,12)</x:f>
        <x:v>45866</x:v>
      </x:c>
      <x:c r="B7" s="32" t="n">
        <x:v>3900</x:v>
      </x:c>
      <x:c r="C7" s="32" t="n">
        <x:v>4200</x:v>
      </x:c>
      <x:c r="D7" s="40" t="n">
        <x:f>C7-B7</x:f>
        <x:v>300</x:v>
      </x:c>
      <x:c r="E7" s="32" t="n">
        <x:v>3150</x:v>
      </x:c>
      <x:c r="F7" s="32" t="n">
        <x:v>3400</x:v>
      </x:c>
      <x:c r="G7" s="40" t="n">
        <x:f>F7-E7</x:f>
        <x:v>250</x:v>
      </x:c>
      <x:c r="H7" s="40" t="n">
        <x:f>MAX(D7-G7,0)</x:f>
        <x:v>50</x:v>
      </x:c>
      <x:c r="I7" s="42" t="n">
        <x:f>IF(D7&lt;=0,0,H7/D7)</x:f>
        <x:v>0.16666666666666666</x:v>
      </x:c>
      <x:c r="J7" s="139" t="str">
        <x:v>Second raise</x:v>
      </x:c>
    </x:row>
    <x:row r="8">
      <x:c r="A8" s="138" t="n">
        <x:f>'Lifestyle Inflation Calculator'!B15</x:f>
        <x:v>46231</x:v>
      </x:c>
      <x:c r="B8" s="32" t="n">
        <x:v>4200</x:v>
      </x:c>
      <x:c r="C8" s="32" t="n">
        <x:v>5000</x:v>
      </x:c>
      <x:c r="D8" s="40" t="n">
        <x:f>C8-B8</x:f>
        <x:v>800</x:v>
      </x:c>
      <x:c r="E8" s="32" t="n">
        <x:v>3400</x:v>
      </x:c>
      <x:c r="F8" s="32" t="n">
        <x:v>3800</x:v>
      </x:c>
      <x:c r="G8" s="40" t="n">
        <x:f>F8-E8</x:f>
        <x:v>400</x:v>
      </x:c>
      <x:c r="H8" s="40" t="n">
        <x:f>MAX(D8-G8,0)</x:f>
        <x:v>400</x:v>
      </x:c>
      <x:c r="I8" s="42" t="n">
        <x:f>IF(D8&lt;=0,0,H8/D8)</x:f>
        <x:v>0.5</x:v>
      </x:c>
      <x:c r="J8" s="139" t="str">
        <x:v>Current comparison</x:v>
      </x:c>
    </x:row>
    <x:row r="9">
      <x:c r="A9" s="140"/>
      <x:c r="B9" s="32" t="n">
        <x:v>0</x:v>
      </x:c>
      <x:c r="C9" s="32" t="n">
        <x:v>0</x:v>
      </x:c>
      <x:c r="D9" s="40" t="n">
        <x:f>C9-B9</x:f>
        <x:v>0</x:v>
      </x:c>
      <x:c r="E9" s="32" t="n">
        <x:v>0</x:v>
      </x:c>
      <x:c r="F9" s="32" t="n">
        <x:v>0</x:v>
      </x:c>
      <x:c r="G9" s="40" t="n">
        <x:f>F9-E9</x:f>
        <x:v>0</x:v>
      </x:c>
      <x:c r="H9" s="40" t="n">
        <x:f>MAX(D9-G9,0)</x:f>
        <x:v>0</x:v>
      </x:c>
      <x:c r="I9" s="42" t="n">
        <x:f>IF(D9&lt;=0,0,H9/D9)</x:f>
        <x:v>0</x:v>
      </x:c>
      <x:c r="J9" s="139" t="str"/>
    </x:row>
    <x:row r="10">
      <x:c r="A10" s="140"/>
      <x:c r="B10" s="32" t="n">
        <x:v>0</x:v>
      </x:c>
      <x:c r="C10" s="32" t="n">
        <x:v>0</x:v>
      </x:c>
      <x:c r="D10" s="40" t="n">
        <x:f>C10-B10</x:f>
        <x:v>0</x:v>
      </x:c>
      <x:c r="E10" s="32" t="n">
        <x:v>0</x:v>
      </x:c>
      <x:c r="F10" s="32" t="n">
        <x:v>0</x:v>
      </x:c>
      <x:c r="G10" s="40" t="n">
        <x:f>F10-E10</x:f>
        <x:v>0</x:v>
      </x:c>
      <x:c r="H10" s="40" t="n">
        <x:f>MAX(D10-G10,0)</x:f>
        <x:v>0</x:v>
      </x:c>
      <x:c r="I10" s="42" t="n">
        <x:f>IF(D10&lt;=0,0,H10/D10)</x:f>
        <x:v>0</x:v>
      </x:c>
      <x:c r="J10" s="139" t="str"/>
    </x:row>
    <x:row r="11">
      <x:c r="A11" s="140"/>
      <x:c r="B11" s="32" t="n">
        <x:v>0</x:v>
      </x:c>
      <x:c r="C11" s="32" t="n">
        <x:v>0</x:v>
      </x:c>
      <x:c r="D11" s="40" t="n">
        <x:f>C11-B11</x:f>
        <x:v>0</x:v>
      </x:c>
      <x:c r="E11" s="32" t="n">
        <x:v>0</x:v>
      </x:c>
      <x:c r="F11" s="32" t="n">
        <x:v>0</x:v>
      </x:c>
      <x:c r="G11" s="40" t="n">
        <x:f>F11-E11</x:f>
        <x:v>0</x:v>
      </x:c>
      <x:c r="H11" s="40" t="n">
        <x:f>MAX(D11-G11,0)</x:f>
        <x:v>0</x:v>
      </x:c>
      <x:c r="I11" s="42" t="n">
        <x:f>IF(D11&lt;=0,0,H11/D11)</x:f>
        <x:v>0</x:v>
      </x:c>
      <x:c r="J11" s="139" t="str"/>
    </x:row>
    <x:row r="12">
      <x:c r="A12" s="140"/>
      <x:c r="B12" s="32" t="n">
        <x:v>0</x:v>
      </x:c>
      <x:c r="C12" s="32" t="n">
        <x:v>0</x:v>
      </x:c>
      <x:c r="D12" s="40" t="n">
        <x:f>C12-B12</x:f>
        <x:v>0</x:v>
      </x:c>
      <x:c r="E12" s="32" t="n">
        <x:v>0</x:v>
      </x:c>
      <x:c r="F12" s="32" t="n">
        <x:v>0</x:v>
      </x:c>
      <x:c r="G12" s="40" t="n">
        <x:f>F12-E12</x:f>
        <x:v>0</x:v>
      </x:c>
      <x:c r="H12" s="40" t="n">
        <x:f>MAX(D12-G12,0)</x:f>
        <x:v>0</x:v>
      </x:c>
      <x:c r="I12" s="42" t="n">
        <x:f>IF(D12&lt;=0,0,H12/D12)</x:f>
        <x:v>0</x:v>
      </x:c>
      <x:c r="J12" s="139" t="str"/>
    </x:row>
    <x:row r="13">
      <x:c r="A13" s="140"/>
      <x:c r="B13" s="32" t="n">
        <x:v>0</x:v>
      </x:c>
      <x:c r="C13" s="32" t="n">
        <x:v>0</x:v>
      </x:c>
      <x:c r="D13" s="40" t="n">
        <x:f>C13-B13</x:f>
        <x:v>0</x:v>
      </x:c>
      <x:c r="E13" s="32" t="n">
        <x:v>0</x:v>
      </x:c>
      <x:c r="F13" s="32" t="n">
        <x:v>0</x:v>
      </x:c>
      <x:c r="G13" s="40" t="n">
        <x:f>F13-E13</x:f>
        <x:v>0</x:v>
      </x:c>
      <x:c r="H13" s="40" t="n">
        <x:f>MAX(D13-G13,0)</x:f>
        <x:v>0</x:v>
      </x:c>
      <x:c r="I13" s="42" t="n">
        <x:f>IF(D13&lt;=0,0,H13/D13)</x:f>
        <x:v>0</x:v>
      </x:c>
      <x:c r="J13" s="139" t="str"/>
    </x:row>
    <x:row r="14">
      <x:c r="A14" s="140"/>
      <x:c r="B14" s="32" t="n">
        <x:v>0</x:v>
      </x:c>
      <x:c r="C14" s="32" t="n">
        <x:v>0</x:v>
      </x:c>
      <x:c r="D14" s="40" t="n">
        <x:f>C14-B14</x:f>
        <x:v>0</x:v>
      </x:c>
      <x:c r="E14" s="32" t="n">
        <x:v>0</x:v>
      </x:c>
      <x:c r="F14" s="32" t="n">
        <x:v>0</x:v>
      </x:c>
      <x:c r="G14" s="40" t="n">
        <x:f>F14-E14</x:f>
        <x:v>0</x:v>
      </x:c>
      <x:c r="H14" s="40" t="n">
        <x:f>MAX(D14-G14,0)</x:f>
        <x:v>0</x:v>
      </x:c>
      <x:c r="I14" s="42" t="n">
        <x:f>IF(D14&lt;=0,0,H14/D14)</x:f>
        <x:v>0</x:v>
      </x:c>
      <x:c r="J14" s="139" t="str"/>
    </x:row>
    <x:row r="15">
      <x:c r="A15" s="73"/>
      <x:c r="B15" s="74"/>
      <x:c r="C15" s="74"/>
      <x:c r="D15" s="74"/>
      <x:c r="E15" s="74"/>
      <x:c r="F15" s="74"/>
      <x:c r="G15" s="74"/>
      <x:c r="H15" s="74"/>
      <x:c r="I15" s="74"/>
      <x:c r="J15" s="75"/>
    </x:row>
    <x:row r="16">
      <x:c r="A16" s="141" t="str">
        <x:v>AVERAGE</x:v>
      </x:c>
      <x:c r="B16" s="142" t="str"/>
      <x:c r="C16" s="142" t="str"/>
      <x:c r="D16" s="143" t="n">
        <x:f>AVERAGE(D6:D14)</x:f>
        <x:v>155.55555555555554</x:v>
      </x:c>
      <x:c r="E16" s="143" t="str"/>
      <x:c r="F16" s="143" t="str"/>
      <x:c r="G16" s="143" t="n">
        <x:f>AVERAGE(G6:G14)</x:f>
        <x:v>88.88888888888889</x:v>
      </x:c>
      <x:c r="H16" s="143" t="n">
        <x:f>AVERAGE(H6:H14)</x:f>
        <x:v>66.66666666666667</x:v>
      </x:c>
      <x:c r="I16" s="144" t="n">
        <x:f>AVERAGE(I6:I14)</x:f>
        <x:v>0.12962962962962962</x:v>
      </x:c>
      <x:c r="J16" s="145" t="str"/>
    </x:row>
  </x:sheetData>
  <x:mergeCells>
    <x:mergeCell ref="A1:J2"/>
    <x:mergeCell ref="A3:J3"/>
  </x:mergeCells>
  <x:conditionalFormatting sqref="I6:I14">
    <x:cfRule type="colorScale" priority="1">
      <x:colorScale>
        <x:cfvo type="min"/>
        <x:cfvo type="percentile" val="50"/>
        <x:cfvo type="max"/>
        <x:color rgb="FFFECACA"/>
        <x:color rgb="FFFEF3C7"/>
        <x:color rgb="FFDCFCE7"/>
      </x:colorScale>
    </x:cfRule>
  </x:conditionalFormatting>
  <x:pageMargins left="0.7" right="0.7" top="0.75" bottom="0.75" header="0.3" footer="0.3"/>
  <x:drawing xmlns:r="http://schemas.openxmlformats.org/officeDocument/2006/relationships" r:id="R32ace0b228af415b"/>
</x:worksheet>
</file>

<file path=xl/worksheets/sheet3.xml><?xml version="1.0" encoding="utf-8"?>
<x:worksheet xmlns:x="http://schemas.openxmlformats.org/spreadsheetml/2006/main">
  <x:sheetFormatPr defaultRowHeight="15"/>
  <x:cols>
    <x:col min="1" max="1" width="23" hidden="0" customWidth="1"/>
    <x:col min="2" max="2" width="18" hidden="0" customWidth="1"/>
    <x:col min="3" max="3" width="18" hidden="0" customWidth="1"/>
    <x:col min="4" max="4" width="18" hidden="0" customWidth="1"/>
    <x:col min="5" max="5" width="18" hidden="0" customWidth="1"/>
    <x:col min="6" max="6" width="18" hidden="0" customWidth="1"/>
    <x:col min="7" max="7" width="17" hidden="0" customWidth="1"/>
    <x:col min="8" max="8" width="20" hidden="0" customWidth="1"/>
    <x:col min="9" max="9" width="20" hidden="0" customWidth="1"/>
    <x:col min="10" max="10" width="22" hidden="0" customWidth="1"/>
    <x:col min="11" max="11" width="3" hidden="0" customWidth="1"/>
    <x:col min="12" max="12" width="12" hidden="0" customWidth="1"/>
    <x:col min="13" max="13" width="12" hidden="0" customWidth="1"/>
    <x:col min="14" max="14" width="12" hidden="0" customWidth="1"/>
    <x:col min="15" max="15" width="12" hidden="0" customWidth="1"/>
    <x:col min="16" max="16" width="12" hidden="0" customWidth="1"/>
    <x:col min="17" max="17" width="12" hidden="0" customWidth="1"/>
    <x:col min="18" max="18" width="12" hidden="0" customWidth="1"/>
    <x:col min="19" max="19" width="12" hidden="0" customWidth="1"/>
  </x:cols>
  <x:sheetData>
    <x:row r="1">
      <x:c r="A1" s="113" t="str">
        <x:v>Lifestyle Inflation Scenario Comparison</x:v>
      </x:c>
      <x:c r="B1" s="113"/>
      <x:c r="C1" s="113"/>
      <x:c r="D1" s="113"/>
      <x:c r="E1" s="113"/>
      <x:c r="F1" s="113"/>
      <x:c r="G1" s="113"/>
      <x:c r="H1" s="113"/>
      <x:c r="I1" s="113"/>
      <x:c r="J1" s="113"/>
    </x:row>
    <x:row r="2">
      <x:c r="A2" s="113"/>
      <x:c r="B2" s="113"/>
      <x:c r="C2" s="113"/>
      <x:c r="D2" s="113"/>
      <x:c r="E2" s="113"/>
      <x:c r="F2" s="113"/>
      <x:c r="G2" s="113"/>
      <x:c r="H2" s="113"/>
      <x:c r="I2" s="113"/>
      <x:c r="J2" s="113"/>
    </x:row>
    <x:row r="3">
      <x:c r="A3" s="118" t="str">
        <x:v>Compare different ways to divide a raise between spending, saving, debt repayment, and flexibility.</x:v>
      </x:c>
      <x:c r="B3" s="118"/>
      <x:c r="C3" s="118"/>
      <x:c r="D3" s="118"/>
      <x:c r="E3" s="118"/>
      <x:c r="F3" s="118"/>
      <x:c r="G3" s="118"/>
      <x:c r="H3" s="118"/>
      <x:c r="I3" s="118"/>
      <x:c r="J3" s="118"/>
    </x:row>
    <x:row r="5">
      <x:c r="A5" s="135" t="str">
        <x:v>Scenario</x:v>
      </x:c>
      <x:c r="B5" s="136" t="str">
        <x:v>Income Increase</x:v>
      </x:c>
      <x:c r="C5" s="136" t="str">
        <x:v>Spending Increase</x:v>
      </x:c>
      <x:c r="D5" s="136" t="str">
        <x:v>New Savings</x:v>
      </x:c>
      <x:c r="E5" s="136" t="str">
        <x:v>Extra Debt</x:v>
      </x:c>
      <x:c r="F5" s="136" t="str">
        <x:v>Remaining Flexibility</x:v>
      </x:c>
      <x:c r="G5" s="136" t="str">
        <x:v>Retention Rate</x:v>
      </x:c>
      <x:c r="H5" s="136" t="str">
        <x:v>Annual Wealth-Building</x:v>
      </x:c>
      <x:c r="I5" s="136" t="str">
        <x:v>Five-Year Opportunity</x:v>
      </x:c>
      <x:c r="J5" s="137" t="str">
        <x:v>Status</x:v>
      </x:c>
    </x:row>
    <x:row r="6">
      <x:c r="A6" s="73" t="str">
        <x:v>Current Behavior</x:v>
      </x:c>
      <x:c r="B6" s="40" t="n">
        <x:f>'Lifestyle Inflation Calculator'!G7</x:f>
        <x:v>800</x:v>
      </x:c>
      <x:c r="C6" s="40" t="n">
        <x:f>'Lifestyle Inflation Calculator'!G8</x:f>
        <x:v>400</x:v>
      </x:c>
      <x:c r="D6" s="40" t="n">
        <x:f>'Lifestyle Inflation Calculator'!B11</x:f>
        <x:v>250</x:v>
      </x:c>
      <x:c r="E6" s="40" t="n">
        <x:f>'Lifestyle Inflation Calculator'!B12</x:f>
        <x:v>100</x:v>
      </x:c>
      <x:c r="F6" s="40" t="n">
        <x:f>B6-SUM(C6:E6)</x:f>
        <x:v>50</x:v>
      </x:c>
      <x:c r="G6" s="42" t="n">
        <x:f>IF(B6&lt;=0,0,(D6+E6+MAX(F6,0))/B6)</x:f>
        <x:v>0.5</x:v>
      </x:c>
      <x:c r="H6" s="40" t="n">
        <x:f>(D6+E6)*12</x:f>
        <x:v>4200</x:v>
      </x:c>
      <x:c r="I6" s="40" t="n">
        <x:f>H6*5</x:f>
        <x:v>21000</x:v>
      </x:c>
      <x:c r="J6" s="75" t="str">
        <x:f>IF(F6&lt;0,"Overallocated",IF(G6&gt;=0.5,"Strong Retention",IF(G6&gt;=0.3,"Moderate Retention","High Lifestyle Inflation")))</x:f>
        <x:v>Strong Retention</x:v>
      </x:c>
    </x:row>
    <x:row r="7">
      <x:c r="A7" s="73" t="str">
        <x:v>Save Half the Raise</x:v>
      </x:c>
      <x:c r="B7" s="40" t="n">
        <x:f>'Lifestyle Inflation Calculator'!G7</x:f>
        <x:v>800</x:v>
      </x:c>
      <x:c r="C7" s="40" t="n">
        <x:f>B7*0.25</x:f>
        <x:v>200</x:v>
      </x:c>
      <x:c r="D7" s="40" t="n">
        <x:f>B7*0.35</x:f>
        <x:v>280</x:v>
      </x:c>
      <x:c r="E7" s="40" t="n">
        <x:f>B7*0.15</x:f>
        <x:v>120</x:v>
      </x:c>
      <x:c r="F7" s="40" t="n">
        <x:f>B7-SUM(C7:E7)</x:f>
        <x:v>200</x:v>
      </x:c>
      <x:c r="G7" s="42" t="n">
        <x:f>IF(B7&lt;=0,0,(D7+E7+MAX(F7,0))/B7)</x:f>
        <x:v>0.75</x:v>
      </x:c>
      <x:c r="H7" s="40" t="n">
        <x:f>(D7+E7)*12</x:f>
        <x:v>4800</x:v>
      </x:c>
      <x:c r="I7" s="40" t="n">
        <x:f>H7*5</x:f>
        <x:v>24000</x:v>
      </x:c>
      <x:c r="J7" s="75" t="str">
        <x:f>IF(F7&lt;0,"Overallocated",IF(G7&gt;=0.5,"Strong Retention",IF(G7&gt;=0.3,"Moderate Retention","High Lifestyle Inflation")))</x:f>
        <x:v>Strong Retention</x:v>
      </x:c>
    </x:row>
    <x:row r="8">
      <x:c r="A8" s="73" t="str">
        <x:v>Debt-Focused</x:v>
      </x:c>
      <x:c r="B8" s="40" t="n">
        <x:f>'Lifestyle Inflation Calculator'!G7</x:f>
        <x:v>800</x:v>
      </x:c>
      <x:c r="C8" s="40" t="n">
        <x:f>B8*0.15</x:f>
        <x:v>120</x:v>
      </x:c>
      <x:c r="D8" s="40" t="n">
        <x:f>B8*0.20</x:f>
        <x:v>160</x:v>
      </x:c>
      <x:c r="E8" s="40" t="n">
        <x:f>B8*0.45</x:f>
        <x:v>360</x:v>
      </x:c>
      <x:c r="F8" s="40" t="n">
        <x:f>B8-SUM(C8:E8)</x:f>
        <x:v>160</x:v>
      </x:c>
      <x:c r="G8" s="42" t="n">
        <x:f>IF(B8&lt;=0,0,(D8+E8+MAX(F8,0))/B8)</x:f>
        <x:v>0.85</x:v>
      </x:c>
      <x:c r="H8" s="40" t="n">
        <x:f>(D8+E8)*12</x:f>
        <x:v>6240</x:v>
      </x:c>
      <x:c r="I8" s="40" t="n">
        <x:f>H8*5</x:f>
        <x:v>31200</x:v>
      </x:c>
      <x:c r="J8" s="75" t="str">
        <x:f>IF(F8&lt;0,"Overallocated",IF(G8&gt;=0.5,"Strong Retention",IF(G8&gt;=0.3,"Moderate Retention","High Lifestyle Inflation")))</x:f>
        <x:v>Strong Retention</x:v>
      </x:c>
    </x:row>
    <x:row r="9">
      <x:c r="A9" s="73" t="str">
        <x:v>Balanced Upgrade</x:v>
      </x:c>
      <x:c r="B9" s="40" t="n">
        <x:f>'Lifestyle Inflation Calculator'!G7</x:f>
        <x:v>800</x:v>
      </x:c>
      <x:c r="C9" s="40" t="n">
        <x:f>B9*0.35</x:f>
        <x:v>280</x:v>
      </x:c>
      <x:c r="D9" s="40" t="n">
        <x:f>B9*0.30</x:f>
        <x:v>240</x:v>
      </x:c>
      <x:c r="E9" s="40" t="n">
        <x:f>B9*0.15</x:f>
        <x:v>120</x:v>
      </x:c>
      <x:c r="F9" s="40" t="n">
        <x:f>B9-SUM(C9:E9)</x:f>
        <x:v>160</x:v>
      </x:c>
      <x:c r="G9" s="42" t="n">
        <x:f>IF(B9&lt;=0,0,(D9+E9+MAX(F9,0))/B9)</x:f>
        <x:v>0.65</x:v>
      </x:c>
      <x:c r="H9" s="40" t="n">
        <x:f>(D9+E9)*12</x:f>
        <x:v>4320</x:v>
      </x:c>
      <x:c r="I9" s="40" t="n">
        <x:f>H9*5</x:f>
        <x:v>21600</x:v>
      </x:c>
      <x:c r="J9" s="75" t="str">
        <x:f>IF(F9&lt;0,"Overallocated",IF(G9&gt;=0.5,"Strong Retention",IF(G9&gt;=0.3,"Moderate Retention","High Lifestyle Inflation")))</x:f>
        <x:v>Strong Retention</x:v>
      </x:c>
    </x:row>
    <x:row r="10">
      <x:c r="A10" s="76" t="str">
        <x:v>Custom</x:v>
      </x:c>
      <x:c r="B10" s="102" t="n">
        <x:f>'Lifestyle Inflation Calculator'!G7</x:f>
        <x:v>800</x:v>
      </x:c>
      <x:c r="C10" s="157" t="n">
        <x:v>200</x:v>
      </x:c>
      <x:c r="D10" s="157" t="n">
        <x:v>250</x:v>
      </x:c>
      <x:c r="E10" s="157" t="n">
        <x:v>150</x:v>
      </x:c>
      <x:c r="F10" s="102" t="n">
        <x:f>B10-SUM(C10:E10)</x:f>
        <x:v>200</x:v>
      </x:c>
      <x:c r="G10" s="103" t="n">
        <x:f>IF(B10&lt;=0,0,(D10+E10+MAX(F10,0))/B10)</x:f>
        <x:v>0.75</x:v>
      </x:c>
      <x:c r="H10" s="102" t="n">
        <x:f>(D10+E10)*12</x:f>
        <x:v>4800</x:v>
      </x:c>
      <x:c r="I10" s="102" t="n">
        <x:f>H10*5</x:f>
        <x:v>24000</x:v>
      </x:c>
      <x:c r="J10" s="79" t="str">
        <x:f>IF(F10&lt;0,"Overallocated",IF(G10&gt;=0.5,"Strong Retention",IF(G10&gt;=0.3,"Moderate Retention","High Lifestyle Inflation")))</x:f>
        <x:v>Strong Retention</x:v>
      </x:c>
    </x:row>
  </x:sheetData>
  <x:mergeCells>
    <x:mergeCell ref="A1:J2"/>
    <x:mergeCell ref="A3:J3"/>
  </x:mergeCells>
  <x:conditionalFormatting sqref="J6:J10">
    <x:cfRule type="expression" dxfId="5" priority="1">
      <x:formula>J6="Strong Retention"</x:formula>
    </x:cfRule>
    <x:cfRule type="expression" dxfId="6" priority="2">
      <x:formula>J6="Moderate Retention"</x:formula>
    </x:cfRule>
    <x:cfRule type="expression" dxfId="7" priority="3">
      <x:formula>OR(J6="High Lifestyle Inflation",J6="Overallocated")</x:formula>
    </x:cfRule>
  </x:conditionalFormatting>
  <x:pageMargins left="0.7" right="0.7" top="0.75" bottom="0.75" header="0.3" footer="0.3"/>
  <x:drawing xmlns:r="http://schemas.openxmlformats.org/officeDocument/2006/relationships" r:id="R13c6fbcb251b488a"/>
</x:worksheet>
</file>

<file path=xl/worksheets/sheet4.xml><?xml version="1.0" encoding="utf-8"?>
<x:worksheet xmlns:x="http://schemas.openxmlformats.org/spreadsheetml/2006/main">
  <x:sheetFormatPr defaultRowHeight="15"/>
  <x:cols>
    <x:col min="1" max="1" width="12" hidden="0" customWidth="1"/>
    <x:col min="2" max="2" width="24" hidden="0" customWidth="1"/>
    <x:col min="3" max="3" width="24" hidden="0" customWidth="1"/>
    <x:col min="4" max="4" width="22" hidden="0" customWidth="1"/>
    <x:col min="5" max="5" width="22" hidden="0" customWidth="1"/>
    <x:col min="6" max="6" width="22" hidden="0" customWidth="1"/>
  </x:cols>
  <x:sheetData>
    <x:row r="1">
      <x:c r="A1" s="113" t="str">
        <x:v>How to Use the Lifestyle Inflation Calculator</x:v>
      </x:c>
      <x:c r="B1" s="113"/>
      <x:c r="C1" s="113"/>
      <x:c r="D1" s="113"/>
      <x:c r="E1" s="113"/>
      <x:c r="F1" s="113"/>
    </x:row>
    <x:row r="2">
      <x:c r="A2" s="113"/>
      <x:c r="B2" s="113"/>
      <x:c r="C2" s="113"/>
      <x:c r="D2" s="113"/>
      <x:c r="E2" s="113"/>
      <x:c r="F2" s="113"/>
    </x:row>
    <x:row r="4">
      <x:c r="A4" s="19" t="str">
        <x:v>Step</x:v>
      </x:c>
      <x:c r="B4" s="19" t="str">
        <x:v>What to Do</x:v>
      </x:c>
      <x:c r="C4" s="19" t="str">
        <x:v>Why It Matters</x:v>
      </x:c>
      <x:c r="D4" s="19" t="str"/>
      <x:c r="E4" s="19" t="str"/>
      <x:c r="F4" s="19" t="str"/>
    </x:row>
    <x:row r="5">
      <x:c r="A5" s="159" t="str">
        <x:v>1</x:v>
      </x:c>
      <x:c r="B5" s="159" t="str">
        <x:v>Enter previous and new take-home income.</x:v>
      </x:c>
      <x:c r="C5" s="159" t="str">
        <x:v>Use income actually available after payroll deductions.</x:v>
      </x:c>
      <x:c r="D5" s="159" t="str"/>
      <x:c r="E5" s="159" t="str"/>
      <x:c r="F5" s="159" t="str"/>
    </x:row>
    <x:row r="6">
      <x:c r="A6" s="159" t="str">
        <x:v>2</x:v>
      </x:c>
      <x:c r="B6" s="159" t="str">
        <x:v>Compare previous and new monthly expenses.</x:v>
      </x:c>
      <x:c r="C6" s="159" t="str">
        <x:v>Recurring spending growth shows how much of the raise became a permanent commitment.</x:v>
      </x:c>
      <x:c r="D6" s="159" t="str"/>
      <x:c r="E6" s="159" t="str"/>
      <x:c r="F6" s="159" t="str"/>
    </x:row>
    <x:row r="7">
      <x:c r="A7" s="159" t="str">
        <x:v>3</x:v>
      </x:c>
      <x:c r="B7" s="159" t="str">
        <x:v>Record new savings and debt payments.</x:v>
      </x:c>
      <x:c r="C7" s="159" t="str">
        <x:v>These uses of the raise improve financial resilience or reduce future costs.</x:v>
      </x:c>
      <x:c r="D7" s="159" t="str"/>
      <x:c r="E7" s="159" t="str"/>
      <x:c r="F7" s="159" t="str"/>
    </x:row>
    <x:row r="8">
      <x:c r="A8" s="159" t="str">
        <x:v>4</x:v>
      </x:c>
      <x:c r="B8" s="159" t="str">
        <x:v>Include one-time upgrades.</x:v>
      </x:c>
      <x:c r="C8" s="159" t="str">
        <x:v>Large purchases can temporarily absorb income growth even when recurring spending is controlled.</x:v>
      </x:c>
      <x:c r="D8" s="159" t="str"/>
      <x:c r="E8" s="159" t="str"/>
      <x:c r="F8" s="159" t="str"/>
    </x:row>
    <x:row r="9">
      <x:c r="A9" s="159" t="str">
        <x:v>5</x:v>
      </x:c>
      <x:c r="B9" s="159" t="str">
        <x:v>Review the retention rate.</x:v>
      </x:c>
      <x:c r="C9" s="159" t="str">
        <x:v>This shows how much of the raise remains after higher recurring expenses.</x:v>
      </x:c>
      <x:c r="D9" s="159" t="str"/>
      <x:c r="E9" s="159" t="str"/>
      <x:c r="F9" s="159" t="str"/>
    </x:row>
    <x:row r="10">
      <x:c r="A10" s="159" t="str">
        <x:v>6</x:v>
      </x:c>
      <x:c r="B10" s="159" t="str">
        <x:v>Compare alternative scenarios.</x:v>
      </x:c>
      <x:c r="C10" s="159" t="str">
        <x:v>Test different balances between lifestyle improvements and wealth-building.</x:v>
      </x:c>
      <x:c r="D10" s="159" t="str"/>
      <x:c r="E10" s="159" t="str"/>
      <x:c r="F10" s="159" t="str"/>
    </x:row>
    <x:row r="11">
      <x:c r="A11" s="159" t="str">
        <x:v>7</x:v>
      </x:c>
      <x:c r="B11" s="159" t="str">
        <x:v>Track future raises.</x:v>
      </x:c>
      <x:c r="C11" s="159" t="str">
        <x:v>Repeated small increases in recurring expenses can compound over time.</x:v>
      </x:c>
      <x:c r="D11" s="159" t="str"/>
      <x:c r="E11" s="159" t="str"/>
      <x:c r="F11" s="159" t="str"/>
    </x:row>
    <x:row r="12">
      <x:c r="A12" s="159" t="str">
        <x:v>8</x:v>
      </x:c>
      <x:c r="B12" s="159" t="str">
        <x:v>Review after three to six months.</x:v>
      </x:c>
      <x:c r="C12" s="159" t="str">
        <x:v>Temporary excitement after a raise may not reflect sustainable long-term spending.</x:v>
      </x:c>
      <x:c r="D12" s="159" t="str"/>
      <x:c r="E12" s="159" t="str"/>
      <x:c r="F12" s="159" t="str"/>
    </x:row>
    <x:row r="14">
      <x:c r="A14" s="46" t="str">
        <x:v>Important Planning Notes</x:v>
      </x:c>
      <x:c r="B14" s="46"/>
      <x:c r="C14" s="46"/>
      <x:c r="D14" s="46"/>
      <x:c r="E14" s="46"/>
      <x:c r="F14" s="46"/>
    </x:row>
    <x:row r="15">
      <x:c r="A15" s="162" t="str">
        <x:v>• Lifestyle inflation is not automatically bad; some higher spending may improve safety, health, time, or quality of life.</x:v>
      </x:c>
      <x:c r="B15" s="162"/>
      <x:c r="C15" s="162"/>
      <x:c r="D15" s="162"/>
      <x:c r="E15" s="162"/>
      <x:c r="F15" s="162"/>
    </x:row>
    <x:row r="16">
      <x:c r="A16" s="162" t="str">
        <x:v>• Focus on recurring commitments because they continue after the initial excitement of a raise.</x:v>
      </x:c>
      <x:c r="B16" s="162"/>
      <x:c r="C16" s="162"/>
      <x:c r="D16" s="162"/>
      <x:c r="E16" s="162"/>
      <x:c r="F16" s="162"/>
    </x:row>
    <x:row r="17">
      <x:c r="A17" s="162" t="str">
        <x:v>• Avoid depending on future raises to support new fixed expenses.</x:v>
      </x:c>
      <x:c r="B17" s="162"/>
      <x:c r="C17" s="162"/>
      <x:c r="D17" s="162"/>
      <x:c r="E17" s="162"/>
      <x:c r="F17" s="162"/>
    </x:row>
    <x:row r="18">
      <x:c r="A18" s="162" t="str">
        <x:v>• Consider directing part of every raise to savings, investing, debt reduction, or an income buffer.</x:v>
      </x:c>
      <x:c r="B18" s="162"/>
      <x:c r="C18" s="162"/>
      <x:c r="D18" s="162"/>
      <x:c r="E18" s="162"/>
      <x:c r="F18" s="162"/>
    </x:row>
    <x:row r="19">
      <x:c r="A19" s="162" t="str">
        <x:v>• Use the results as a planning comparison, not a rigid rule about how every raise must be used.</x:v>
      </x:c>
      <x:c r="B19" s="162"/>
      <x:c r="C19" s="162"/>
      <x:c r="D19" s="162"/>
      <x:c r="E19" s="162"/>
      <x:c r="F19" s="162"/>
    </x:row>
  </x:sheetData>
  <x:mergeCells>
    <x:mergeCell ref="A1:F2"/>
    <x:mergeCell ref="B4:C4"/>
    <x:mergeCell ref="D4:F4"/>
    <x:mergeCell ref="B5:C5"/>
    <x:mergeCell ref="D5:F5"/>
    <x:mergeCell ref="B6:C6"/>
    <x:mergeCell ref="D6:F6"/>
    <x:mergeCell ref="B7:C7"/>
    <x:mergeCell ref="D7:F7"/>
    <x:mergeCell ref="B8:C8"/>
    <x:mergeCell ref="D8:F8"/>
    <x:mergeCell ref="B9:C9"/>
    <x:mergeCell ref="D9:F9"/>
    <x:mergeCell ref="B10:C10"/>
    <x:mergeCell ref="D10:F10"/>
    <x:mergeCell ref="B11:C11"/>
    <x:mergeCell ref="D11:F11"/>
    <x:mergeCell ref="B12:C12"/>
    <x:mergeCell ref="D12:F12"/>
    <x:mergeCell ref="A14:F14"/>
    <x:mergeCell ref="A15:F15"/>
    <x:mergeCell ref="A16:F16"/>
    <x:mergeCell ref="A17:F17"/>
    <x:mergeCell ref="A18:F18"/>
    <x:mergeCell ref="A19:F19"/>
  </x:mergeCells>
  <x:pageMargins left="0.7" right="0.7" top="0.75" bottom="0.75" header="0.3" footer="0.3"/>
</x:worksheet>
</file>