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dvaldo\Downloads\"/>
    </mc:Choice>
  </mc:AlternateContent>
  <xr:revisionPtr revIDLastSave="0" documentId="13_ncr:1_{017F1DD3-01A4-49D5-B495-1234E1AD292A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Start Here" sheetId="1" r:id="rId1"/>
    <sheet name="Growth Calculator" sheetId="2" r:id="rId2"/>
    <sheet name="Yearly Projection" sheetId="3" r:id="rId3"/>
    <sheet name="Scenario Comparison" sheetId="4" r:id="rId4"/>
    <sheet name="Methodolog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6" i="4" l="1"/>
  <c r="C76" i="4"/>
  <c r="B76" i="4"/>
  <c r="D75" i="4"/>
  <c r="C75" i="4"/>
  <c r="B75" i="4"/>
  <c r="D74" i="4"/>
  <c r="C74" i="4"/>
  <c r="B74" i="4"/>
  <c r="D73" i="4"/>
  <c r="C73" i="4"/>
  <c r="B73" i="4"/>
  <c r="D72" i="4"/>
  <c r="C72" i="4"/>
  <c r="B72" i="4"/>
  <c r="D71" i="4"/>
  <c r="C71" i="4"/>
  <c r="B71" i="4"/>
  <c r="D70" i="4"/>
  <c r="C70" i="4"/>
  <c r="B70" i="4"/>
  <c r="D69" i="4"/>
  <c r="C69" i="4"/>
  <c r="B69" i="4"/>
  <c r="D68" i="4"/>
  <c r="C68" i="4"/>
  <c r="B68" i="4"/>
  <c r="D67" i="4"/>
  <c r="C67" i="4"/>
  <c r="B67" i="4"/>
  <c r="D66" i="4"/>
  <c r="C66" i="4"/>
  <c r="B66" i="4"/>
  <c r="D65" i="4"/>
  <c r="C65" i="4"/>
  <c r="B65" i="4"/>
  <c r="D64" i="4"/>
  <c r="C64" i="4"/>
  <c r="B64" i="4"/>
  <c r="D63" i="4"/>
  <c r="C63" i="4"/>
  <c r="B63" i="4"/>
  <c r="D62" i="4"/>
  <c r="C62" i="4"/>
  <c r="B62" i="4"/>
  <c r="D16" i="4"/>
  <c r="C16" i="4"/>
  <c r="B16" i="4"/>
  <c r="C6" i="4"/>
  <c r="D5" i="4"/>
  <c r="D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D41" i="4" s="1"/>
  <c r="D42" i="4" s="1"/>
  <c r="D43" i="4" s="1"/>
  <c r="D44" i="4" s="1"/>
  <c r="D45" i="4" s="1"/>
  <c r="D46" i="4" s="1"/>
  <c r="D47" i="4" s="1"/>
  <c r="D48" i="4" s="1"/>
  <c r="D49" i="4" s="1"/>
  <c r="D50" i="4" s="1"/>
  <c r="D51" i="4" s="1"/>
  <c r="D52" i="4" s="1"/>
  <c r="D53" i="4" s="1"/>
  <c r="D54" i="4" s="1"/>
  <c r="D55" i="4" s="1"/>
  <c r="D56" i="4" s="1"/>
  <c r="D57" i="4" s="1"/>
  <c r="D58" i="4" s="1"/>
  <c r="D59" i="4" s="1"/>
  <c r="D60" i="4" s="1"/>
  <c r="D61" i="4" s="1"/>
  <c r="C5" i="4"/>
  <c r="B5" i="4"/>
  <c r="B6" i="4" s="1"/>
  <c r="C68" i="3"/>
  <c r="D68" i="3" s="1"/>
  <c r="B68" i="3"/>
  <c r="C67" i="3"/>
  <c r="D67" i="3" s="1"/>
  <c r="B67" i="3"/>
  <c r="C66" i="3"/>
  <c r="D66" i="3" s="1"/>
  <c r="B66" i="3"/>
  <c r="C65" i="3"/>
  <c r="E65" i="3" s="1"/>
  <c r="B65" i="3"/>
  <c r="C64" i="3"/>
  <c r="D64" i="3" s="1"/>
  <c r="B64" i="3"/>
  <c r="C63" i="3"/>
  <c r="D63" i="3" s="1"/>
  <c r="B63" i="3"/>
  <c r="C62" i="3"/>
  <c r="E62" i="3" s="1"/>
  <c r="B62" i="3"/>
  <c r="C61" i="3"/>
  <c r="E61" i="3" s="1"/>
  <c r="B61" i="3"/>
  <c r="C60" i="3"/>
  <c r="D60" i="3" s="1"/>
  <c r="B60" i="3"/>
  <c r="C59" i="3"/>
  <c r="D59" i="3" s="1"/>
  <c r="B59" i="3"/>
  <c r="C58" i="3"/>
  <c r="D58" i="3" s="1"/>
  <c r="B58" i="3"/>
  <c r="C57" i="3"/>
  <c r="E57" i="3" s="1"/>
  <c r="B57" i="3"/>
  <c r="C56" i="3"/>
  <c r="E56" i="3" s="1"/>
  <c r="B56" i="3"/>
  <c r="C55" i="3"/>
  <c r="E55" i="3" s="1"/>
  <c r="B55" i="3"/>
  <c r="C54" i="3"/>
  <c r="E54" i="3" s="1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C8" i="3"/>
  <c r="B8" i="3"/>
  <c r="B19" i="2"/>
  <c r="D9" i="4" s="1"/>
  <c r="B13" i="2"/>
  <c r="B12" i="2"/>
  <c r="D8" i="4" l="1"/>
  <c r="D10" i="4" s="1"/>
  <c r="D55" i="3"/>
  <c r="C9" i="3"/>
  <c r="D9" i="3" s="1"/>
  <c r="E67" i="3"/>
  <c r="E59" i="3"/>
  <c r="E63" i="3"/>
  <c r="D57" i="3"/>
  <c r="D65" i="3"/>
  <c r="D61" i="3"/>
  <c r="B17" i="4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C17" i="4"/>
  <c r="C18" i="4" s="1"/>
  <c r="C19" i="4" s="1"/>
  <c r="C20" i="4" s="1"/>
  <c r="C21" i="4" s="1"/>
  <c r="C22" i="4" s="1"/>
  <c r="C23" i="4" s="1"/>
  <c r="C24" i="4" s="1"/>
  <c r="C25" i="4" s="1"/>
  <c r="C26" i="4" s="1"/>
  <c r="C27" i="4" s="1"/>
  <c r="C28" i="4" s="1"/>
  <c r="C29" i="4" s="1"/>
  <c r="C30" i="4" s="1"/>
  <c r="C31" i="4" s="1"/>
  <c r="C32" i="4" s="1"/>
  <c r="C33" i="4" s="1"/>
  <c r="C34" i="4" s="1"/>
  <c r="C35" i="4" s="1"/>
  <c r="C36" i="4" s="1"/>
  <c r="D56" i="3"/>
  <c r="E58" i="3"/>
  <c r="E60" i="3"/>
  <c r="E64" i="3"/>
  <c r="E66" i="3"/>
  <c r="E68" i="3"/>
  <c r="D54" i="3"/>
  <c r="D62" i="3"/>
  <c r="D8" i="3"/>
  <c r="B9" i="4"/>
  <c r="C9" i="4"/>
  <c r="B37" i="4" l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E9" i="3"/>
  <c r="C37" i="4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10" i="3"/>
  <c r="D10" i="3" s="1"/>
  <c r="C52" i="4" l="1"/>
  <c r="C53" i="4" s="1"/>
  <c r="C54" i="4" s="1"/>
  <c r="C55" i="4" s="1"/>
  <c r="C56" i="4" s="1"/>
  <c r="C57" i="4" s="1"/>
  <c r="C58" i="4" s="1"/>
  <c r="C59" i="4" s="1"/>
  <c r="C60" i="4" s="1"/>
  <c r="C61" i="4" s="1"/>
  <c r="C8" i="4" s="1"/>
  <c r="C10" i="4" s="1"/>
  <c r="C11" i="3"/>
  <c r="C12" i="3" s="1"/>
  <c r="B52" i="4"/>
  <c r="B53" i="4" s="1"/>
  <c r="B54" i="4" s="1"/>
  <c r="B55" i="4" s="1"/>
  <c r="B56" i="4" s="1"/>
  <c r="B57" i="4" s="1"/>
  <c r="B58" i="4" s="1"/>
  <c r="B59" i="4" s="1"/>
  <c r="B60" i="4" s="1"/>
  <c r="B61" i="4" s="1"/>
  <c r="B8" i="4" s="1"/>
  <c r="E10" i="3"/>
  <c r="D11" i="3" l="1"/>
  <c r="B12" i="4"/>
  <c r="B10" i="4"/>
  <c r="E11" i="3"/>
  <c r="C13" i="3"/>
  <c r="E12" i="3"/>
  <c r="D12" i="3"/>
  <c r="C14" i="3" l="1"/>
  <c r="E13" i="3"/>
  <c r="D13" i="3"/>
  <c r="D14" i="3" l="1"/>
  <c r="C15" i="3"/>
  <c r="E14" i="3"/>
  <c r="C16" i="3" l="1"/>
  <c r="D15" i="3"/>
  <c r="E15" i="3"/>
  <c r="C17" i="3" l="1"/>
  <c r="E16" i="3"/>
  <c r="D16" i="3"/>
  <c r="C18" i="3" l="1"/>
  <c r="E17" i="3"/>
  <c r="D17" i="3"/>
  <c r="C19" i="3" l="1"/>
  <c r="E18" i="3"/>
  <c r="D18" i="3"/>
  <c r="C20" i="3" l="1"/>
  <c r="E19" i="3"/>
  <c r="D19" i="3"/>
  <c r="C21" i="3" l="1"/>
  <c r="E20" i="3"/>
  <c r="D20" i="3"/>
  <c r="C22" i="3" l="1"/>
  <c r="D21" i="3"/>
  <c r="E21" i="3"/>
  <c r="C23" i="3" l="1"/>
  <c r="E22" i="3"/>
  <c r="D22" i="3"/>
  <c r="C24" i="3" l="1"/>
  <c r="E23" i="3"/>
  <c r="D23" i="3"/>
  <c r="C25" i="3" l="1"/>
  <c r="E24" i="3"/>
  <c r="D24" i="3"/>
  <c r="D25" i="3" l="1"/>
  <c r="C26" i="3"/>
  <c r="E25" i="3"/>
  <c r="C27" i="3" l="1"/>
  <c r="E26" i="3"/>
  <c r="D26" i="3"/>
  <c r="D27" i="3" l="1"/>
  <c r="C28" i="3"/>
  <c r="C29" i="3" s="1"/>
  <c r="E27" i="3"/>
  <c r="E29" i="3" l="1"/>
  <c r="C30" i="3"/>
  <c r="D29" i="3"/>
  <c r="E28" i="3"/>
  <c r="D28" i="3"/>
  <c r="E30" i="3" l="1"/>
  <c r="C31" i="3"/>
  <c r="D30" i="3"/>
  <c r="D31" i="3" l="1"/>
  <c r="C32" i="3"/>
  <c r="E31" i="3"/>
  <c r="D32" i="3" l="1"/>
  <c r="C33" i="3"/>
  <c r="E32" i="3"/>
  <c r="E33" i="3" l="1"/>
  <c r="C34" i="3"/>
  <c r="D33" i="3"/>
  <c r="E34" i="3" l="1"/>
  <c r="C35" i="3"/>
  <c r="D34" i="3"/>
  <c r="D35" i="3" l="1"/>
  <c r="C36" i="3"/>
  <c r="E35" i="3"/>
  <c r="E36" i="3" l="1"/>
  <c r="C37" i="3"/>
  <c r="D36" i="3"/>
  <c r="E37" i="3" l="1"/>
  <c r="C38" i="3"/>
  <c r="D37" i="3"/>
  <c r="E38" i="3" l="1"/>
  <c r="C39" i="3"/>
  <c r="D38" i="3"/>
  <c r="D39" i="3" l="1"/>
  <c r="C40" i="3"/>
  <c r="E39" i="3"/>
  <c r="D40" i="3" l="1"/>
  <c r="C41" i="3"/>
  <c r="E40" i="3"/>
  <c r="E41" i="3" l="1"/>
  <c r="C42" i="3"/>
  <c r="D41" i="3"/>
  <c r="E42" i="3" l="1"/>
  <c r="C43" i="3"/>
  <c r="C44" i="3" s="1"/>
  <c r="D42" i="3"/>
  <c r="D44" i="3" l="1"/>
  <c r="C45" i="3"/>
  <c r="E44" i="3"/>
  <c r="D43" i="3"/>
  <c r="E43" i="3"/>
  <c r="E45" i="3" l="1"/>
  <c r="C46" i="3"/>
  <c r="D45" i="3"/>
  <c r="E46" i="3" l="1"/>
  <c r="C47" i="3"/>
  <c r="D46" i="3"/>
  <c r="E47" i="3" l="1"/>
  <c r="C48" i="3"/>
  <c r="D47" i="3"/>
  <c r="D48" i="3" l="1"/>
  <c r="C49" i="3"/>
  <c r="E48" i="3"/>
  <c r="E49" i="3" l="1"/>
  <c r="C50" i="3"/>
  <c r="D49" i="3"/>
  <c r="E50" i="3" l="1"/>
  <c r="C51" i="3"/>
  <c r="D50" i="3"/>
  <c r="D51" i="3" l="1"/>
  <c r="C52" i="3"/>
  <c r="E51" i="3"/>
  <c r="D52" i="3" l="1"/>
  <c r="C53" i="3"/>
  <c r="E52" i="3"/>
  <c r="E53" i="3" l="1"/>
  <c r="D53" i="3"/>
  <c r="B18" i="2"/>
  <c r="B20" i="2" s="1"/>
  <c r="B21" i="2" s="1"/>
</calcChain>
</file>

<file path=xl/sharedStrings.xml><?xml version="1.0" encoding="utf-8"?>
<sst xmlns="http://schemas.openxmlformats.org/spreadsheetml/2006/main" count="98" uniqueCount="93">
  <si>
    <t>VERESTLY  |  COMPOUND GROWTH WORKSHEET</t>
  </si>
  <si>
    <t>PLAN WITH YOUR NUMBERS</t>
  </si>
  <si>
    <t>01  Growth Calculator</t>
  </si>
  <si>
    <t>Edit the blue values: starting balance, monthly contribution, annual return and years.</t>
  </si>
  <si>
    <t>02  Yearly Projection</t>
  </si>
  <si>
    <t>Review annual contributions, account balance and projected growth / loss.</t>
  </si>
  <si>
    <t>03  Scenario Comparison</t>
  </si>
  <si>
    <t>Compare annual returns two percentage points below and above the base assumption.</t>
  </si>
  <si>
    <t>04  Methodology</t>
  </si>
  <si>
    <t>Understand the calculation convention, limits, and important exclusions.</t>
  </si>
  <si>
    <t>IMPORTANT</t>
  </si>
  <si>
    <t>Educational estimates only. Investment returns are not guaranteed. Constant annual effective return converted to an equivalent monthly rate; deposits occur at the end of each month. Values exclude inflation, tax, fees and withdrawals.</t>
  </si>
  <si>
    <t>COMPOUND GROWTH  |  YOUR PROJECTION</t>
  </si>
  <si>
    <t>YOUR INPUTS</t>
  </si>
  <si>
    <t>Starting balance ($)</t>
  </si>
  <si>
    <t>Monthly contribution ($)</t>
  </si>
  <si>
    <t>Estimated effective annual return (%)</t>
  </si>
  <si>
    <t>Time horizon (years)</t>
  </si>
  <si>
    <t>MONTHLY CALCULATION</t>
  </si>
  <si>
    <t>Effective monthly return</t>
  </si>
  <si>
    <t>Total months</t>
  </si>
  <si>
    <t>RESULTS</t>
  </si>
  <si>
    <t>Projected future balance</t>
  </si>
  <si>
    <t>Total contributions</t>
  </si>
  <si>
    <t>Estimated growth / loss</t>
  </si>
  <si>
    <t>Growth share of ending balance</t>
  </si>
  <si>
    <t>HOW TO READ IT</t>
  </si>
  <si>
    <t>Contributions plus hypothetical investment returns.</t>
  </si>
  <si>
    <t>Starting balance plus all scheduled deposits.</t>
  </si>
  <si>
    <t>Ending balance minus contributed funds.</t>
  </si>
  <si>
    <t>YEAR-BY-YEAR  |  COMPOUND GROWTH</t>
  </si>
  <si>
    <t>Every annual balance is derived from 12 monthly compounding periods and end-of-month deposits.</t>
  </si>
  <si>
    <t>Year</t>
  </si>
  <si>
    <t>Total Contributions ($)</t>
  </si>
  <si>
    <t>Projected Balance ($)</t>
  </si>
  <si>
    <t>Growth / Loss ($)</t>
  </si>
  <si>
    <t>Annual Change ($)</t>
  </si>
  <si>
    <t>SCENARIO COMPARISON  |  ASSUMPTIONS &amp; OUTCOMES</t>
  </si>
  <si>
    <t>SCENARIO</t>
  </si>
  <si>
    <t>LOWER RETURN</t>
  </si>
  <si>
    <t>BASE RETURN</t>
  </si>
  <si>
    <t>HIGHER RETURN</t>
  </si>
  <si>
    <t>Annual return (%)</t>
  </si>
  <si>
    <t>Monthly equivalent</t>
  </si>
  <si>
    <t>Projected balance ($)</t>
  </si>
  <si>
    <t>Total contributions ($)</t>
  </si>
  <si>
    <t>High minus low</t>
  </si>
  <si>
    <t>Lower ($)</t>
  </si>
  <si>
    <t>Base ($)</t>
  </si>
  <si>
    <t>Higher ($)</t>
  </si>
  <si>
    <t>METHODOLOGY  |  VERESTLY</t>
  </si>
  <si>
    <t>TOPIC</t>
  </si>
  <si>
    <t>DETAIL</t>
  </si>
  <si>
    <t>MODEL PURPOSE</t>
  </si>
  <si>
    <t>Illustrate hypothetical compound growth with fixed end-of-month contributions.</t>
  </si>
  <si>
    <t>RETURN CONVENTION</t>
  </si>
  <si>
    <t>User inputs an effective annual return in percentage points. This is not an APR or forecast.</t>
  </si>
  <si>
    <t>MONTHLY RATE</t>
  </si>
  <si>
    <t>r = (1 + annualReturn/100)^(1/12) - 1</t>
  </si>
  <si>
    <t>MONTHLY BALANCE</t>
  </si>
  <si>
    <t>Balance (month n) = balance (month n-1) × (1 + r) + monthly contribution.</t>
  </si>
  <si>
    <t>TOTAL CONTRIBUTIONS</t>
  </si>
  <si>
    <t>Initial balance + monthly contribution × (12 × years).</t>
  </si>
  <si>
    <t>GROWTH / LOSS</t>
  </si>
  <si>
    <t>Projected final balance − total contributions.</t>
  </si>
  <si>
    <t>SCENARIOS</t>
  </si>
  <si>
    <t>Lower = max(-100%, base − 2 percentage points); higher = min(30%, base + 2 points).</t>
  </si>
  <si>
    <t>TIMING</t>
  </si>
  <si>
    <t>Initial balance begins invested at month 0. Fixed contributions occur at the end of every month.</t>
  </si>
  <si>
    <t>HORIZON</t>
  </si>
  <si>
    <t>1 to 60 full years, with 12 months per year.</t>
  </si>
  <si>
    <t>RANGES</t>
  </si>
  <si>
    <t>Initial: $0 to $1,000,000,000; monthly: $0 to $10,000,000; annual return: -100% to +30%.</t>
  </si>
  <si>
    <t>ZERO RETURN</t>
  </si>
  <si>
    <t>Monthly rate is 0. All contributions accumulate without investment earnings.</t>
  </si>
  <si>
    <t>FULL LOSS</t>
  </si>
  <si>
    <t>At -100% effective annual return, monthly rate = -100%; after each month only the new end-of-month deposit remains.</t>
  </si>
  <si>
    <t>NEGATIVE RETURN</t>
  </si>
  <si>
    <t>Losses reduce projected balances. Growth / loss may be negative.</t>
  </si>
  <si>
    <t>OMISSIONS</t>
  </si>
  <si>
    <t>No market volatility, inflation, taxes, fees, withdrawals, contribution changes, or account-specific rules.</t>
  </si>
  <si>
    <t>PRECISION</t>
  </si>
  <si>
    <t>Calculations use full underlying Excel precision; displayed dollar amounts are rounded to two decimals.</t>
  </si>
  <si>
    <t>FINANCIAL DISCLAIMER</t>
  </si>
  <si>
    <t>Educational projections only; not investment advice. Assumed returns are not guaranteed.</t>
  </si>
  <si>
    <t>REFERENCE</t>
  </si>
  <si>
    <t>https://www.investor.gov/financial-tools-calculators/calculators/compound-interest-calculator</t>
  </si>
  <si>
    <t>INPUT ORIGIN</t>
  </si>
  <si>
    <t>Blue input values on Growth Calculator are editable sample assumptions supplied for demonstration, not market forecasts.</t>
  </si>
  <si>
    <t>MODEL OWNER</t>
  </si>
  <si>
    <t>Verestly | Personal finance for beginners</t>
  </si>
  <si>
    <t>REFERENCES</t>
  </si>
  <si>
    <t>Investor.gov is listed for investor education; it may use a different compounding convention from this workbook.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</si>
</sst>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.00;[Red]\(\$#,##0.00\);\–"/>
    <numFmt numFmtId="165" formatCode="0.0&quot;%&quot;"/>
    <numFmt numFmtId="166" formatCode="0&quot; years&quot;"/>
    <numFmt numFmtId="167" formatCode="0.00%;[Red]\(0.00%\);\–"/>
    <numFmt numFmtId="168" formatCode="0.00&quot;%&quot;"/>
  </numFmts>
  <fonts count="8" x14ac:knownFonts="1">
    <font>
      <sz val="11"/>
      <name val="Carlito"/>
    </font>
    <font>
      <b/>
      <sz val="14"/>
      <color rgb="FFFFFFFF"/>
      <name val="Carlito"/>
    </font>
    <font>
      <sz val="11"/>
      <color rgb="FF5C7565"/>
      <name val="Carlito"/>
    </font>
    <font>
      <b/>
      <sz val="11"/>
      <name val="Carlito"/>
    </font>
    <font>
      <b/>
      <sz val="11"/>
      <color rgb="FF123F35"/>
      <name val="Carlito"/>
    </font>
    <font>
      <b/>
      <sz val="11"/>
      <color rgb="FF0000FF"/>
      <name val="Carlito"/>
    </font>
    <font>
      <b/>
      <sz val="11"/>
      <color rgb="FF000000"/>
      <name val="Carlito"/>
    </font>
    <font>
      <sz val="11"/>
      <color rgb="FF000000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23F35"/>
      </patternFill>
    </fill>
    <fill>
      <patternFill patternType="solid">
        <fgColor rgb="FFF7FBF9"/>
      </patternFill>
    </fill>
    <fill>
      <patternFill patternType="solid">
        <fgColor rgb="FFDDEFE8"/>
      </patternFill>
    </fill>
    <fill>
      <patternFill patternType="solid">
        <fgColor rgb="FF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4" fillId="4" borderId="0" xfId="0" applyFont="1" applyFill="1"/>
    <xf numFmtId="164" fontId="5" fillId="5" borderId="0" xfId="0" applyNumberFormat="1" applyFont="1" applyFill="1"/>
    <xf numFmtId="165" fontId="5" fillId="5" borderId="0" xfId="0" applyNumberFormat="1" applyFont="1" applyFill="1"/>
    <xf numFmtId="166" fontId="5" fillId="5" borderId="0" xfId="0" applyNumberFormat="1" applyFont="1" applyFill="1"/>
    <xf numFmtId="167" fontId="0" fillId="0" borderId="0" xfId="0" applyNumberFormat="1"/>
    <xf numFmtId="164" fontId="0" fillId="0" borderId="0" xfId="0" applyNumberFormat="1"/>
    <xf numFmtId="164" fontId="4" fillId="4" borderId="0" xfId="0" applyNumberFormat="1" applyFont="1" applyFill="1"/>
    <xf numFmtId="164" fontId="6" fillId="4" borderId="0" xfId="0" applyNumberFormat="1" applyFont="1" applyFill="1"/>
    <xf numFmtId="164" fontId="7" fillId="0" borderId="0" xfId="0" applyNumberFormat="1" applyFont="1"/>
    <xf numFmtId="167" fontId="7" fillId="0" borderId="0" xfId="0" applyNumberFormat="1" applyFont="1"/>
    <xf numFmtId="0" fontId="7" fillId="0" borderId="0" xfId="0" applyFont="1"/>
    <xf numFmtId="168" fontId="0" fillId="0" borderId="0" xfId="0" applyNumberFormat="1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Projected Balance vs Contributions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Contributions ($)</c:v>
          </c:tx>
          <c:marker>
            <c:symbol val="none"/>
          </c:marker>
          <c:cat>
            <c:numRef>
              <c:f>'Yearly Projection'!$A$8:$A$68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cat>
          <c:val>
            <c:numRef>
              <c:f>'Yearly Projection'!$B$8:$B$68</c:f>
              <c:numCache>
                <c:formatCode>General</c:formatCode>
                <c:ptCount val="61"/>
                <c:pt idx="0">
                  <c:v>5000</c:v>
                </c:pt>
                <c:pt idx="1">
                  <c:v>7400</c:v>
                </c:pt>
                <c:pt idx="2">
                  <c:v>9800</c:v>
                </c:pt>
                <c:pt idx="3">
                  <c:v>12200</c:v>
                </c:pt>
                <c:pt idx="4">
                  <c:v>14600</c:v>
                </c:pt>
                <c:pt idx="5">
                  <c:v>17000</c:v>
                </c:pt>
                <c:pt idx="6">
                  <c:v>19400</c:v>
                </c:pt>
                <c:pt idx="7">
                  <c:v>21800</c:v>
                </c:pt>
                <c:pt idx="8">
                  <c:v>24200</c:v>
                </c:pt>
                <c:pt idx="9">
                  <c:v>26600</c:v>
                </c:pt>
                <c:pt idx="10">
                  <c:v>29000</c:v>
                </c:pt>
                <c:pt idx="11">
                  <c:v>31400</c:v>
                </c:pt>
                <c:pt idx="12">
                  <c:v>33800</c:v>
                </c:pt>
                <c:pt idx="13">
                  <c:v>36200</c:v>
                </c:pt>
                <c:pt idx="14">
                  <c:v>38600</c:v>
                </c:pt>
                <c:pt idx="15">
                  <c:v>41000</c:v>
                </c:pt>
                <c:pt idx="16">
                  <c:v>43400</c:v>
                </c:pt>
                <c:pt idx="17">
                  <c:v>45800</c:v>
                </c:pt>
                <c:pt idx="18">
                  <c:v>48200</c:v>
                </c:pt>
                <c:pt idx="19">
                  <c:v>50600</c:v>
                </c:pt>
                <c:pt idx="20">
                  <c:v>53000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0F-455C-8E70-4BC031924CD6}"/>
            </c:ext>
          </c:extLst>
        </c:ser>
        <c:ser>
          <c:idx val="1"/>
          <c:order val="1"/>
          <c:tx>
            <c:v>Projected Balance ($)</c:v>
          </c:tx>
          <c:marker>
            <c:symbol val="none"/>
          </c:marker>
          <c:cat>
            <c:numRef>
              <c:f>'Yearly Projection'!$A$8:$A$68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cat>
          <c:val>
            <c:numRef>
              <c:f>'Yearly Projection'!$C$8:$C$68</c:f>
              <c:numCache>
                <c:formatCode>General</c:formatCode>
                <c:ptCount val="61"/>
                <c:pt idx="0">
                  <c:v>5000</c:v>
                </c:pt>
                <c:pt idx="1">
                  <c:v>7826.0594291022835</c:v>
                </c:pt>
                <c:pt idx="2">
                  <c:v>10849.943018241727</c:v>
                </c:pt>
                <c:pt idx="3">
                  <c:v>14085.498458620932</c:v>
                </c:pt>
                <c:pt idx="4">
                  <c:v>17547.542779826683</c:v>
                </c:pt>
                <c:pt idx="5">
                  <c:v>21251.930203516833</c:v>
                </c:pt>
                <c:pt idx="6">
                  <c:v>25215.624746865295</c:v>
                </c:pt>
                <c:pt idx="7">
                  <c:v>29456.77790824815</c:v>
                </c:pt>
                <c:pt idx="8">
                  <c:v>33994.811790927808</c:v>
                </c:pt>
                <c:pt idx="9">
                  <c:v>38850.508045395043</c:v>
                </c:pt>
                <c:pt idx="10">
                  <c:v>44046.103037674984</c:v>
                </c:pt>
                <c:pt idx="11">
                  <c:v>49605.389679414518</c:v>
                </c:pt>
                <c:pt idx="12">
                  <c:v>55553.826386075823</c:v>
                </c:pt>
                <c:pt idx="13">
                  <c:v>61918.653662203418</c:v>
                </c:pt>
                <c:pt idx="14">
                  <c:v>68729.018847659943</c:v>
                </c:pt>
                <c:pt idx="15">
                  <c:v>76016.109596098424</c:v>
                </c:pt>
                <c:pt idx="16">
                  <c:v>83813.296696927602</c:v>
                </c:pt>
                <c:pt idx="17">
                  <c:v>92156.286894814824</c:v>
                </c:pt>
                <c:pt idx="18">
                  <c:v>101083.28640655415</c:v>
                </c:pt>
                <c:pt idx="19">
                  <c:v>110635.17588411523</c:v>
                </c:pt>
                <c:pt idx="20">
                  <c:v>120855.69762510559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0F-455C-8E70-4BC031924C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Lower, Base and Higher Return Scenarios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Lower ($)</c:v>
          </c:tx>
          <c:marker>
            <c:symbol val="none"/>
          </c:marker>
          <c:cat>
            <c:numRef>
              <c:f>'Scenario Comparison'!$A$16:$A$76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cat>
          <c:val>
            <c:numRef>
              <c:f>'Scenario Comparison'!$B$16:$B$76</c:f>
              <c:numCache>
                <c:formatCode>General</c:formatCode>
                <c:ptCount val="61"/>
                <c:pt idx="0">
                  <c:v>5000</c:v>
                </c:pt>
                <c:pt idx="1">
                  <c:v>7704.5155059194876</c:v>
                </c:pt>
                <c:pt idx="2">
                  <c:v>10544.256787134953</c:v>
                </c:pt>
                <c:pt idx="3">
                  <c:v>13525.985132411195</c:v>
                </c:pt>
                <c:pt idx="4">
                  <c:v>16656.799894951251</c:v>
                </c:pt>
                <c:pt idx="5">
                  <c:v>19944.155395618312</c:v>
                </c:pt>
                <c:pt idx="6">
                  <c:v>23395.878671318733</c:v>
                </c:pt>
                <c:pt idx="7">
                  <c:v>27020.188110804178</c:v>
                </c:pt>
                <c:pt idx="8">
                  <c:v>30825.713022263899</c:v>
                </c:pt>
                <c:pt idx="9">
                  <c:v>34821.51417929661</c:v>
                </c:pt>
                <c:pt idx="10">
                  <c:v>39017.105394180959</c:v>
                </c:pt>
                <c:pt idx="11">
                  <c:v>43422.476169809532</c:v>
                </c:pt>
                <c:pt idx="12">
                  <c:v>48048.115484219539</c:v>
                </c:pt>
                <c:pt idx="13">
                  <c:v>52905.03676435005</c:v>
                </c:pt>
                <c:pt idx="14">
                  <c:v>58004.804108487093</c:v>
                </c:pt>
                <c:pt idx="15">
                  <c:v>63359.559819830996</c:v>
                </c:pt>
                <c:pt idx="16">
                  <c:v>68982.053316742094</c:v>
                </c:pt>
                <c:pt idx="17">
                  <c:v>74885.67148849876</c:v>
                </c:pt>
                <c:pt idx="18">
                  <c:v>81084.470568843259</c:v>
                </c:pt>
                <c:pt idx="19">
                  <c:v>87593.209603204989</c:v>
                </c:pt>
                <c:pt idx="20">
                  <c:v>94427.385589284822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60-4BEF-B39F-2B113A3665ED}"/>
            </c:ext>
          </c:extLst>
        </c:ser>
        <c:ser>
          <c:idx val="1"/>
          <c:order val="1"/>
          <c:tx>
            <c:v>Base ($)</c:v>
          </c:tx>
          <c:marker>
            <c:symbol val="none"/>
          </c:marker>
          <c:cat>
            <c:numRef>
              <c:f>'Scenario Comparison'!$A$16:$A$76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cat>
          <c:val>
            <c:numRef>
              <c:f>'Scenario Comparison'!$C$16:$C$76</c:f>
              <c:numCache>
                <c:formatCode>General</c:formatCode>
                <c:ptCount val="61"/>
                <c:pt idx="0">
                  <c:v>5000</c:v>
                </c:pt>
                <c:pt idx="1">
                  <c:v>7826.0594291022835</c:v>
                </c:pt>
                <c:pt idx="2">
                  <c:v>10849.943018241727</c:v>
                </c:pt>
                <c:pt idx="3">
                  <c:v>14085.498458620932</c:v>
                </c:pt>
                <c:pt idx="4">
                  <c:v>17547.542779826683</c:v>
                </c:pt>
                <c:pt idx="5">
                  <c:v>21251.930203516833</c:v>
                </c:pt>
                <c:pt idx="6">
                  <c:v>25215.624746865295</c:v>
                </c:pt>
                <c:pt idx="7">
                  <c:v>29456.77790824815</c:v>
                </c:pt>
                <c:pt idx="8">
                  <c:v>33994.811790927808</c:v>
                </c:pt>
                <c:pt idx="9">
                  <c:v>38850.508045395043</c:v>
                </c:pt>
                <c:pt idx="10">
                  <c:v>44046.103037674984</c:v>
                </c:pt>
                <c:pt idx="11">
                  <c:v>49605.389679414518</c:v>
                </c:pt>
                <c:pt idx="12">
                  <c:v>55553.826386075823</c:v>
                </c:pt>
                <c:pt idx="13">
                  <c:v>61918.653662203418</c:v>
                </c:pt>
                <c:pt idx="14">
                  <c:v>68729.018847659943</c:v>
                </c:pt>
                <c:pt idx="15">
                  <c:v>76016.109596098424</c:v>
                </c:pt>
                <c:pt idx="16">
                  <c:v>83813.296696927602</c:v>
                </c:pt>
                <c:pt idx="17">
                  <c:v>92156.286894814824</c:v>
                </c:pt>
                <c:pt idx="18">
                  <c:v>101083.28640655415</c:v>
                </c:pt>
                <c:pt idx="19">
                  <c:v>110635.17588411523</c:v>
                </c:pt>
                <c:pt idx="20">
                  <c:v>120855.69762510559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60-4BEF-B39F-2B113A3665ED}"/>
            </c:ext>
          </c:extLst>
        </c:ser>
        <c:ser>
          <c:idx val="2"/>
          <c:order val="2"/>
          <c:tx>
            <c:v>Higher ($)</c:v>
          </c:tx>
          <c:marker>
            <c:symbol val="none"/>
          </c:marker>
          <c:cat>
            <c:numRef>
              <c:f>'Scenario Comparison'!$A$16:$A$76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cat>
          <c:val>
            <c:numRef>
              <c:f>'Scenario Comparison'!$D$16:$D$76</c:f>
              <c:numCache>
                <c:formatCode>General</c:formatCode>
                <c:ptCount val="61"/>
                <c:pt idx="0">
                  <c:v>5000</c:v>
                </c:pt>
                <c:pt idx="1">
                  <c:v>7947.4597656385231</c:v>
                </c:pt>
                <c:pt idx="2">
                  <c:v>11160.190910184512</c:v>
                </c:pt>
                <c:pt idx="3">
                  <c:v>14662.067857739639</c:v>
                </c:pt>
                <c:pt idx="4">
                  <c:v>18479.113730574725</c:v>
                </c:pt>
                <c:pt idx="5">
                  <c:v>22639.693731964966</c:v>
                </c:pt>
                <c:pt idx="6">
                  <c:v>27174.725933480328</c:v>
                </c:pt>
                <c:pt idx="7">
                  <c:v>32117.911033132066</c:v>
                </c:pt>
                <c:pt idx="8">
                  <c:v>37505.98279175246</c:v>
                </c:pt>
                <c:pt idx="9">
                  <c:v>43378.981008648683</c:v>
                </c:pt>
                <c:pt idx="10">
                  <c:v>49780.549065065563</c:v>
                </c:pt>
                <c:pt idx="11">
                  <c:v>56758.258246559955</c:v>
                </c:pt>
                <c:pt idx="12">
                  <c:v>64363.961254388843</c:v>
                </c:pt>
                <c:pt idx="13">
                  <c:v>72654.177532922331</c:v>
                </c:pt>
                <c:pt idx="14">
                  <c:v>81690.513276523823</c:v>
                </c:pt>
                <c:pt idx="15">
                  <c:v>91540.119237049454</c:v>
                </c:pt>
                <c:pt idx="16">
                  <c:v>102276.18973402238</c:v>
                </c:pt>
                <c:pt idx="17">
                  <c:v>113978.50657572286</c:v>
                </c:pt>
                <c:pt idx="18">
                  <c:v>126734.03193317637</c:v>
                </c:pt>
                <c:pt idx="19">
                  <c:v>140637.5545728007</c:v>
                </c:pt>
                <c:pt idx="20">
                  <c:v>155792.39424999119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60-4BEF-B39F-2B113A366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14</xdr:row>
      <xdr:rowOff>0</xdr:rowOff>
    </xdr:from>
    <xdr:to>
      <xdr:col>15</xdr:col>
      <xdr:colOff>0</xdr:colOff>
      <xdr:row>32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workbookViewId="0">
      <selection sqref="A1:F2"/>
    </sheetView>
  </sheetViews>
  <sheetFormatPr defaultRowHeight="14.5" x14ac:dyDescent="0.35"/>
  <cols>
    <col min="1" max="1" width="26" customWidth="1"/>
    <col min="2" max="2" width="40" customWidth="1"/>
    <col min="3" max="3" width="29" customWidth="1"/>
    <col min="4" max="4" width="23" customWidth="1"/>
    <col min="5" max="5" width="21" customWidth="1"/>
    <col min="6" max="6" width="20" customWidth="1"/>
  </cols>
  <sheetData>
    <row r="1" spans="1:6" ht="21.4" customHeight="1" x14ac:dyDescent="0.35">
      <c r="A1" s="15" t="s">
        <v>0</v>
      </c>
      <c r="B1" s="15"/>
      <c r="C1" s="15"/>
      <c r="D1" s="15"/>
      <c r="E1" s="15"/>
      <c r="F1" s="15"/>
    </row>
    <row r="2" spans="1:6" ht="21.4" customHeight="1" x14ac:dyDescent="0.35">
      <c r="A2" s="15"/>
      <c r="B2" s="15"/>
      <c r="C2" s="15"/>
      <c r="D2" s="15"/>
      <c r="E2" s="15"/>
      <c r="F2" s="15"/>
    </row>
    <row r="4" spans="1:6" x14ac:dyDescent="0.35">
      <c r="A4" t="s">
        <v>1</v>
      </c>
    </row>
    <row r="6" spans="1:6" ht="17.399999999999999" customHeight="1" x14ac:dyDescent="0.35">
      <c r="A6" s="1" t="s">
        <v>2</v>
      </c>
      <c r="B6" s="2" t="s">
        <v>3</v>
      </c>
    </row>
    <row r="7" spans="1:6" ht="17.399999999999999" customHeight="1" x14ac:dyDescent="0.35">
      <c r="B7" s="2"/>
    </row>
    <row r="8" spans="1:6" ht="17.399999999999999" customHeight="1" x14ac:dyDescent="0.35">
      <c r="A8" s="1" t="s">
        <v>4</v>
      </c>
      <c r="B8" s="2" t="s">
        <v>5</v>
      </c>
    </row>
    <row r="9" spans="1:6" ht="17.399999999999999" customHeight="1" x14ac:dyDescent="0.35">
      <c r="B9" s="2"/>
    </row>
    <row r="10" spans="1:6" ht="17.399999999999999" customHeight="1" x14ac:dyDescent="0.35">
      <c r="A10" s="1" t="s">
        <v>6</v>
      </c>
      <c r="B10" s="2" t="s">
        <v>7</v>
      </c>
    </row>
    <row r="11" spans="1:6" ht="17.399999999999999" customHeight="1" x14ac:dyDescent="0.35">
      <c r="B11" s="2"/>
    </row>
    <row r="12" spans="1:6" ht="17.399999999999999" customHeight="1" x14ac:dyDescent="0.35">
      <c r="A12" s="1" t="s">
        <v>8</v>
      </c>
      <c r="B12" s="2" t="s">
        <v>9</v>
      </c>
    </row>
    <row r="15" spans="1:6" x14ac:dyDescent="0.35">
      <c r="A15" t="s">
        <v>10</v>
      </c>
    </row>
    <row r="16" spans="1:6" ht="20" customHeight="1" x14ac:dyDescent="0.35">
      <c r="A16" s="16" t="s">
        <v>11</v>
      </c>
      <c r="B16" s="16"/>
      <c r="C16" s="16"/>
      <c r="D16" s="16"/>
      <c r="E16" s="16"/>
      <c r="F16" s="16"/>
    </row>
    <row r="17" spans="1:6" ht="20" customHeight="1" x14ac:dyDescent="0.35">
      <c r="A17" s="16"/>
      <c r="B17" s="16"/>
      <c r="C17" s="16"/>
      <c r="D17" s="16"/>
      <c r="E17" s="16"/>
      <c r="F17" s="16"/>
    </row>
  </sheetData>
  <mergeCells count="2">
    <mergeCell ref="A1:F2"/>
    <mergeCell ref="A16:F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tabSelected="1" workbookViewId="0">
      <selection activeCell="B10" sqref="B10"/>
    </sheetView>
  </sheetViews>
  <sheetFormatPr defaultRowHeight="14.5" x14ac:dyDescent="0.35"/>
  <cols>
    <col min="1" max="1" width="31" customWidth="1"/>
    <col min="2" max="3" width="23" customWidth="1"/>
    <col min="4" max="4" width="25" customWidth="1"/>
    <col min="5" max="5" width="17" customWidth="1"/>
    <col min="6" max="6" width="18" customWidth="1"/>
    <col min="7" max="7" width="19" customWidth="1"/>
  </cols>
  <sheetData>
    <row r="1" spans="1:7" ht="21.4" customHeight="1" x14ac:dyDescent="0.35">
      <c r="A1" s="15" t="s">
        <v>12</v>
      </c>
      <c r="B1" s="15"/>
      <c r="C1" s="15"/>
      <c r="D1" s="15"/>
      <c r="E1" s="15"/>
      <c r="F1" s="15"/>
      <c r="G1" s="15"/>
    </row>
    <row r="2" spans="1:7" ht="21.4" customHeight="1" x14ac:dyDescent="0.35">
      <c r="A2" s="15"/>
      <c r="B2" s="15"/>
      <c r="C2" s="15"/>
      <c r="D2" s="15"/>
      <c r="E2" s="15"/>
      <c r="F2" s="15"/>
      <c r="G2" s="15"/>
    </row>
    <row r="4" spans="1:7" ht="17.399999999999999" customHeight="1" x14ac:dyDescent="0.35">
      <c r="A4" s="3" t="s">
        <v>13</v>
      </c>
      <c r="B4" s="3"/>
      <c r="C4" s="3"/>
      <c r="D4" s="3"/>
    </row>
    <row r="6" spans="1:7" ht="16.649999999999999" customHeight="1" x14ac:dyDescent="0.35">
      <c r="A6" t="s">
        <v>14</v>
      </c>
      <c r="B6" s="4">
        <v>5000</v>
      </c>
    </row>
    <row r="7" spans="1:7" ht="16.649999999999999" customHeight="1" x14ac:dyDescent="0.35">
      <c r="A7" t="s">
        <v>15</v>
      </c>
      <c r="B7" s="4">
        <v>200</v>
      </c>
    </row>
    <row r="8" spans="1:7" ht="16.649999999999999" customHeight="1" x14ac:dyDescent="0.35">
      <c r="A8" t="s">
        <v>16</v>
      </c>
      <c r="B8" s="5">
        <v>7</v>
      </c>
    </row>
    <row r="9" spans="1:7" ht="16.649999999999999" customHeight="1" x14ac:dyDescent="0.35">
      <c r="A9" t="s">
        <v>17</v>
      </c>
      <c r="B9" s="6">
        <v>20</v>
      </c>
    </row>
    <row r="11" spans="1:7" ht="17.399999999999999" customHeight="1" x14ac:dyDescent="0.35">
      <c r="A11" s="3" t="s">
        <v>18</v>
      </c>
      <c r="B11" s="3"/>
      <c r="C11" s="3"/>
      <c r="D11" s="3"/>
    </row>
    <row r="12" spans="1:7" x14ac:dyDescent="0.35">
      <c r="A12" t="s">
        <v>19</v>
      </c>
      <c r="B12" s="12">
        <f>(1+B8/100)^(1/12)-1</f>
        <v>5.6541453874052738E-3</v>
      </c>
    </row>
    <row r="13" spans="1:7" x14ac:dyDescent="0.35">
      <c r="A13" t="s">
        <v>20</v>
      </c>
      <c r="B13" s="13">
        <f>B9*12</f>
        <v>240</v>
      </c>
    </row>
    <row r="16" spans="1:7" ht="17.399999999999999" customHeight="1" x14ac:dyDescent="0.35">
      <c r="A16" s="3" t="s">
        <v>21</v>
      </c>
      <c r="B16" s="3"/>
      <c r="C16" s="3"/>
      <c r="D16" s="3"/>
    </row>
    <row r="18" spans="1:4" ht="21.4" customHeight="1" x14ac:dyDescent="0.35">
      <c r="A18" s="3" t="s">
        <v>22</v>
      </c>
      <c r="B18" s="10">
        <f>INDEX('Yearly Projection'!C8:C68,B9+1)</f>
        <v>120855.69762510559</v>
      </c>
    </row>
    <row r="19" spans="1:4" x14ac:dyDescent="0.35">
      <c r="A19" t="s">
        <v>23</v>
      </c>
      <c r="B19" s="11">
        <f>B6+B7*B13</f>
        <v>53000</v>
      </c>
    </row>
    <row r="20" spans="1:4" x14ac:dyDescent="0.35">
      <c r="A20" t="s">
        <v>24</v>
      </c>
      <c r="B20" s="11">
        <f>B18-B19</f>
        <v>67855.697625105589</v>
      </c>
    </row>
    <row r="21" spans="1:4" x14ac:dyDescent="0.35">
      <c r="A21" t="s">
        <v>25</v>
      </c>
      <c r="B21" s="12">
        <f>IF(OR(B18&lt;=0,B20&lt;0),"N/A",B20/B18)</f>
        <v>0.56146047690357126</v>
      </c>
    </row>
    <row r="24" spans="1:4" ht="17.399999999999999" customHeight="1" x14ac:dyDescent="0.35">
      <c r="A24" s="3" t="s">
        <v>26</v>
      </c>
      <c r="B24" s="3"/>
      <c r="C24" s="3"/>
      <c r="D24" s="3"/>
    </row>
    <row r="26" spans="1:4" ht="17.399999999999999" customHeight="1" x14ac:dyDescent="0.35">
      <c r="A26" t="s">
        <v>22</v>
      </c>
      <c r="B26" s="2" t="s">
        <v>27</v>
      </c>
      <c r="C26" s="2"/>
      <c r="D26" s="2"/>
    </row>
    <row r="27" spans="1:4" ht="17.399999999999999" customHeight="1" x14ac:dyDescent="0.35">
      <c r="A27" t="s">
        <v>23</v>
      </c>
      <c r="B27" s="2" t="s">
        <v>28</v>
      </c>
      <c r="C27" s="2"/>
      <c r="D27" s="2"/>
    </row>
    <row r="28" spans="1:4" ht="17.399999999999999" customHeight="1" x14ac:dyDescent="0.35">
      <c r="A28" t="s">
        <v>24</v>
      </c>
      <c r="B28" s="2" t="s">
        <v>29</v>
      </c>
      <c r="C28" s="2"/>
      <c r="D28" s="2"/>
    </row>
  </sheetData>
  <mergeCells count="1">
    <mergeCell ref="A1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8"/>
  <sheetViews>
    <sheetView workbookViewId="0">
      <pane ySplit="7" topLeftCell="A8" activePane="bottomLeft" state="frozen"/>
      <selection pane="bottomLeft" activeCell="E43" sqref="E43"/>
    </sheetView>
  </sheetViews>
  <sheetFormatPr defaultRowHeight="14.5" x14ac:dyDescent="0.35"/>
  <cols>
    <col min="1" max="1" width="14" customWidth="1"/>
    <col min="2" max="2" width="24" customWidth="1"/>
    <col min="3" max="3" width="27" customWidth="1"/>
    <col min="4" max="4" width="26" customWidth="1"/>
    <col min="5" max="5" width="24" customWidth="1"/>
    <col min="6" max="8" width="18" customWidth="1"/>
  </cols>
  <sheetData>
    <row r="1" spans="1:8" ht="32" customHeight="1" x14ac:dyDescent="0.35">
      <c r="A1" s="15" t="s">
        <v>30</v>
      </c>
      <c r="B1" s="15"/>
      <c r="C1" s="15"/>
      <c r="D1" s="15"/>
      <c r="E1" s="15"/>
      <c r="F1" s="15"/>
      <c r="G1" s="15"/>
      <c r="H1" s="15"/>
    </row>
    <row r="2" spans="1:8" ht="32" customHeight="1" x14ac:dyDescent="0.35">
      <c r="A2" s="15"/>
      <c r="B2" s="15"/>
      <c r="C2" s="15"/>
      <c r="D2" s="15"/>
      <c r="E2" s="15"/>
      <c r="F2" s="15"/>
      <c r="G2" s="15"/>
      <c r="H2" s="15"/>
    </row>
    <row r="4" spans="1:8" x14ac:dyDescent="0.35">
      <c r="A4" s="17" t="s">
        <v>31</v>
      </c>
      <c r="B4" s="17"/>
      <c r="C4" s="17"/>
      <c r="D4" s="17"/>
      <c r="E4" s="17"/>
      <c r="F4" s="17"/>
      <c r="G4" s="17"/>
      <c r="H4" s="17"/>
    </row>
    <row r="7" spans="1:8" ht="26" customHeight="1" x14ac:dyDescent="0.35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</row>
    <row r="8" spans="1:8" x14ac:dyDescent="0.35">
      <c r="A8">
        <v>0</v>
      </c>
      <c r="B8" s="8">
        <f>'Growth Calculator'!$B$6</f>
        <v>5000</v>
      </c>
      <c r="C8" s="8">
        <f>'Growth Calculator'!$B$6</f>
        <v>5000</v>
      </c>
      <c r="D8" s="8">
        <f>C8-B8</f>
        <v>0</v>
      </c>
      <c r="E8" s="8">
        <v>0</v>
      </c>
    </row>
    <row r="9" spans="1:8" x14ac:dyDescent="0.35">
      <c r="A9">
        <v>1</v>
      </c>
      <c r="B9" s="8">
        <f>IF(A9&lt;='Growth Calculator'!$B$9,'Growth Calculator'!$B$6+A9*12*'Growth Calculator'!$B$7,"")</f>
        <v>7400</v>
      </c>
      <c r="C9" s="8">
        <f>IF(A9&lt;='Growth Calculator'!$B$9,C8*(1+'Growth Calculator'!$B$12)^12+'Growth Calculator'!$B$7*IF(ABS('Growth Calculator'!$B$12)&lt;0.000000000001,12,((1+'Growth Calculator'!$B$12)^12-1)/'Growth Calculator'!$B$12),"")</f>
        <v>7826.0594291022835</v>
      </c>
      <c r="D9" s="8">
        <f t="shared" ref="D9:D40" si="0">IF(C9="","",C9-B9)</f>
        <v>426.0594291022835</v>
      </c>
      <c r="E9" s="8">
        <f t="shared" ref="E9:E40" si="1">IF(C9="","",C9-C8)</f>
        <v>2826.0594291022835</v>
      </c>
    </row>
    <row r="10" spans="1:8" x14ac:dyDescent="0.35">
      <c r="A10">
        <v>2</v>
      </c>
      <c r="B10" s="8">
        <f>IF(A10&lt;='Growth Calculator'!$B$9,'Growth Calculator'!$B$6+A10*12*'Growth Calculator'!$B$7,"")</f>
        <v>9800</v>
      </c>
      <c r="C10" s="8">
        <f>IF(A10&lt;='Growth Calculator'!$B$9,C9*(1+'Growth Calculator'!$B$12)^12+'Growth Calculator'!$B$7*IF(ABS('Growth Calculator'!$B$12)&lt;0.000000000001,12,((1+'Growth Calculator'!$B$12)^12-1)/'Growth Calculator'!$B$12),"")</f>
        <v>10849.943018241727</v>
      </c>
      <c r="D10" s="8">
        <f t="shared" si="0"/>
        <v>1049.9430182417273</v>
      </c>
      <c r="E10" s="8">
        <f t="shared" si="1"/>
        <v>3023.8835891394438</v>
      </c>
    </row>
    <row r="11" spans="1:8" x14ac:dyDescent="0.35">
      <c r="A11">
        <v>3</v>
      </c>
      <c r="B11" s="8">
        <f>IF(A11&lt;='Growth Calculator'!$B$9,'Growth Calculator'!$B$6+A11*12*'Growth Calculator'!$B$7,"")</f>
        <v>12200</v>
      </c>
      <c r="C11" s="8">
        <f>IF(A11&lt;='Growth Calculator'!$B$9,C10*(1+'Growth Calculator'!$B$12)^12+'Growth Calculator'!$B$7*IF(ABS('Growth Calculator'!$B$12)&lt;0.000000000001,12,((1+'Growth Calculator'!$B$12)^12-1)/'Growth Calculator'!$B$12),"")</f>
        <v>14085.498458620932</v>
      </c>
      <c r="D11" s="8">
        <f t="shared" si="0"/>
        <v>1885.4984586209321</v>
      </c>
      <c r="E11" s="8">
        <f t="shared" si="1"/>
        <v>3235.5554403792048</v>
      </c>
    </row>
    <row r="12" spans="1:8" x14ac:dyDescent="0.35">
      <c r="A12">
        <v>4</v>
      </c>
      <c r="B12" s="8">
        <f>IF(A12&lt;='Growth Calculator'!$B$9,'Growth Calculator'!$B$6+A12*12*'Growth Calculator'!$B$7,"")</f>
        <v>14600</v>
      </c>
      <c r="C12" s="8">
        <f>IF(A12&lt;='Growth Calculator'!$B$9,C11*(1+'Growth Calculator'!$B$12)^12+'Growth Calculator'!$B$7*IF(ABS('Growth Calculator'!$B$12)&lt;0.000000000001,12,((1+'Growth Calculator'!$B$12)^12-1)/'Growth Calculator'!$B$12),"")</f>
        <v>17547.542779826683</v>
      </c>
      <c r="D12" s="8">
        <f t="shared" si="0"/>
        <v>2947.5427798266828</v>
      </c>
      <c r="E12" s="8">
        <f t="shared" si="1"/>
        <v>3462.0443212057507</v>
      </c>
    </row>
    <row r="13" spans="1:8" x14ac:dyDescent="0.35">
      <c r="A13">
        <v>5</v>
      </c>
      <c r="B13" s="8">
        <f>IF(A13&lt;='Growth Calculator'!$B$9,'Growth Calculator'!$B$6+A13*12*'Growth Calculator'!$B$7,"")</f>
        <v>17000</v>
      </c>
      <c r="C13" s="8">
        <f>IF(A13&lt;='Growth Calculator'!$B$9,C12*(1+'Growth Calculator'!$B$12)^12+'Growth Calculator'!$B$7*IF(ABS('Growth Calculator'!$B$12)&lt;0.000000000001,12,((1+'Growth Calculator'!$B$12)^12-1)/'Growth Calculator'!$B$12),"")</f>
        <v>21251.930203516833</v>
      </c>
      <c r="D13" s="8">
        <f t="shared" si="0"/>
        <v>4251.930203516833</v>
      </c>
      <c r="E13" s="8">
        <f t="shared" si="1"/>
        <v>3704.3874236901502</v>
      </c>
    </row>
    <row r="14" spans="1:8" x14ac:dyDescent="0.35">
      <c r="A14">
        <v>6</v>
      </c>
      <c r="B14" s="8">
        <f>IF(A14&lt;='Growth Calculator'!$B$9,'Growth Calculator'!$B$6+A14*12*'Growth Calculator'!$B$7,"")</f>
        <v>19400</v>
      </c>
      <c r="C14" s="8">
        <f>IF(A14&lt;='Growth Calculator'!$B$9,C13*(1+'Growth Calculator'!$B$12)^12+'Growth Calculator'!$B$7*IF(ABS('Growth Calculator'!$B$12)&lt;0.000000000001,12,((1+'Growth Calculator'!$B$12)^12-1)/'Growth Calculator'!$B$12),"")</f>
        <v>25215.624746865295</v>
      </c>
      <c r="D14" s="8">
        <f t="shared" si="0"/>
        <v>5815.6247468652946</v>
      </c>
      <c r="E14" s="8">
        <f t="shared" si="1"/>
        <v>3963.6945433484616</v>
      </c>
    </row>
    <row r="15" spans="1:8" x14ac:dyDescent="0.35">
      <c r="A15">
        <v>7</v>
      </c>
      <c r="B15" s="8">
        <f>IF(A15&lt;='Growth Calculator'!$B$9,'Growth Calculator'!$B$6+A15*12*'Growth Calculator'!$B$7,"")</f>
        <v>21800</v>
      </c>
      <c r="C15" s="8">
        <f>IF(A15&lt;='Growth Calculator'!$B$9,C14*(1+'Growth Calculator'!$B$12)^12+'Growth Calculator'!$B$7*IF(ABS('Growth Calculator'!$B$12)&lt;0.000000000001,12,((1+'Growth Calculator'!$B$12)^12-1)/'Growth Calculator'!$B$12),"")</f>
        <v>29456.77790824815</v>
      </c>
      <c r="D15" s="8">
        <f t="shared" si="0"/>
        <v>7656.7779082481502</v>
      </c>
      <c r="E15" s="8">
        <f t="shared" si="1"/>
        <v>4241.1531613828556</v>
      </c>
    </row>
    <row r="16" spans="1:8" x14ac:dyDescent="0.35">
      <c r="A16">
        <v>8</v>
      </c>
      <c r="B16" s="8">
        <f>IF(A16&lt;='Growth Calculator'!$B$9,'Growth Calculator'!$B$6+A16*12*'Growth Calculator'!$B$7,"")</f>
        <v>24200</v>
      </c>
      <c r="C16" s="8">
        <f>IF(A16&lt;='Growth Calculator'!$B$9,C15*(1+'Growth Calculator'!$B$12)^12+'Growth Calculator'!$B$7*IF(ABS('Growth Calculator'!$B$12)&lt;0.000000000001,12,((1+'Growth Calculator'!$B$12)^12-1)/'Growth Calculator'!$B$12),"")</f>
        <v>33994.811790927808</v>
      </c>
      <c r="D16" s="8">
        <f t="shared" si="0"/>
        <v>9794.811790927808</v>
      </c>
      <c r="E16" s="8">
        <f t="shared" si="1"/>
        <v>4538.0338826796578</v>
      </c>
    </row>
    <row r="17" spans="1:5" x14ac:dyDescent="0.35">
      <c r="A17">
        <v>9</v>
      </c>
      <c r="B17" s="8">
        <f>IF(A17&lt;='Growth Calculator'!$B$9,'Growth Calculator'!$B$6+A17*12*'Growth Calculator'!$B$7,"")</f>
        <v>26600</v>
      </c>
      <c r="C17" s="8">
        <f>IF(A17&lt;='Growth Calculator'!$B$9,C16*(1+'Growth Calculator'!$B$12)^12+'Growth Calculator'!$B$7*IF(ABS('Growth Calculator'!$B$12)&lt;0.000000000001,12,((1+'Growth Calculator'!$B$12)^12-1)/'Growth Calculator'!$B$12),"")</f>
        <v>38850.508045395043</v>
      </c>
      <c r="D17" s="8">
        <f t="shared" si="0"/>
        <v>12250.508045395043</v>
      </c>
      <c r="E17" s="8">
        <f t="shared" si="1"/>
        <v>4855.6962544672351</v>
      </c>
    </row>
    <row r="18" spans="1:5" x14ac:dyDescent="0.35">
      <c r="A18">
        <v>10</v>
      </c>
      <c r="B18" s="8">
        <f>IF(A18&lt;='Growth Calculator'!$B$9,'Growth Calculator'!$B$6+A18*12*'Growth Calculator'!$B$7,"")</f>
        <v>29000</v>
      </c>
      <c r="C18" s="8">
        <f>IF(A18&lt;='Growth Calculator'!$B$9,C17*(1+'Growth Calculator'!$B$12)^12+'Growth Calculator'!$B$7*IF(ABS('Growth Calculator'!$B$12)&lt;0.000000000001,12,((1+'Growth Calculator'!$B$12)^12-1)/'Growth Calculator'!$B$12),"")</f>
        <v>44046.103037674984</v>
      </c>
      <c r="D18" s="8">
        <f t="shared" si="0"/>
        <v>15046.103037674984</v>
      </c>
      <c r="E18" s="8">
        <f t="shared" si="1"/>
        <v>5195.5949922799409</v>
      </c>
    </row>
    <row r="19" spans="1:5" x14ac:dyDescent="0.35">
      <c r="A19">
        <v>11</v>
      </c>
      <c r="B19" s="8">
        <f>IF(A19&lt;='Growth Calculator'!$B$9,'Growth Calculator'!$B$6+A19*12*'Growth Calculator'!$B$7,"")</f>
        <v>31400</v>
      </c>
      <c r="C19" s="8">
        <f>IF(A19&lt;='Growth Calculator'!$B$9,C18*(1+'Growth Calculator'!$B$12)^12+'Growth Calculator'!$B$7*IF(ABS('Growth Calculator'!$B$12)&lt;0.000000000001,12,((1+'Growth Calculator'!$B$12)^12-1)/'Growth Calculator'!$B$12),"")</f>
        <v>49605.389679414518</v>
      </c>
      <c r="D19" s="8">
        <f t="shared" si="0"/>
        <v>18205.389679414518</v>
      </c>
      <c r="E19" s="8">
        <f t="shared" si="1"/>
        <v>5559.2866417395344</v>
      </c>
    </row>
    <row r="20" spans="1:5" x14ac:dyDescent="0.35">
      <c r="A20">
        <v>12</v>
      </c>
      <c r="B20" s="8">
        <f>IF(A20&lt;='Growth Calculator'!$B$9,'Growth Calculator'!$B$6+A20*12*'Growth Calculator'!$B$7,"")</f>
        <v>33800</v>
      </c>
      <c r="C20" s="8">
        <f>IF(A20&lt;='Growth Calculator'!$B$9,C19*(1+'Growth Calculator'!$B$12)^12+'Growth Calculator'!$B$7*IF(ABS('Growth Calculator'!$B$12)&lt;0.000000000001,12,((1+'Growth Calculator'!$B$12)^12-1)/'Growth Calculator'!$B$12),"")</f>
        <v>55553.826386075823</v>
      </c>
      <c r="D20" s="8">
        <f t="shared" si="0"/>
        <v>21753.826386075823</v>
      </c>
      <c r="E20" s="8">
        <f t="shared" si="1"/>
        <v>5948.4367066613049</v>
      </c>
    </row>
    <row r="21" spans="1:5" x14ac:dyDescent="0.35">
      <c r="A21">
        <v>13</v>
      </c>
      <c r="B21" s="8">
        <f>IF(A21&lt;='Growth Calculator'!$B$9,'Growth Calculator'!$B$6+A21*12*'Growth Calculator'!$B$7,"")</f>
        <v>36200</v>
      </c>
      <c r="C21" s="8">
        <f>IF(A21&lt;='Growth Calculator'!$B$9,C20*(1+'Growth Calculator'!$B$12)^12+'Growth Calculator'!$B$7*IF(ABS('Growth Calculator'!$B$12)&lt;0.000000000001,12,((1+'Growth Calculator'!$B$12)^12-1)/'Growth Calculator'!$B$12),"")</f>
        <v>61918.653662203418</v>
      </c>
      <c r="D21" s="8">
        <f t="shared" si="0"/>
        <v>25718.653662203418</v>
      </c>
      <c r="E21" s="8">
        <f t="shared" si="1"/>
        <v>6364.8272761275948</v>
      </c>
    </row>
    <row r="22" spans="1:5" x14ac:dyDescent="0.35">
      <c r="A22">
        <v>14</v>
      </c>
      <c r="B22" s="8">
        <f>IF(A22&lt;='Growth Calculator'!$B$9,'Growth Calculator'!$B$6+A22*12*'Growth Calculator'!$B$7,"")</f>
        <v>38600</v>
      </c>
      <c r="C22" s="8">
        <f>IF(A22&lt;='Growth Calculator'!$B$9,C21*(1+'Growth Calculator'!$B$12)^12+'Growth Calculator'!$B$7*IF(ABS('Growth Calculator'!$B$12)&lt;0.000000000001,12,((1+'Growth Calculator'!$B$12)^12-1)/'Growth Calculator'!$B$12),"")</f>
        <v>68729.018847659943</v>
      </c>
      <c r="D22" s="8">
        <f t="shared" si="0"/>
        <v>30129.018847659943</v>
      </c>
      <c r="E22" s="8">
        <f t="shared" si="1"/>
        <v>6810.3651854565251</v>
      </c>
    </row>
    <row r="23" spans="1:5" x14ac:dyDescent="0.35">
      <c r="A23">
        <v>15</v>
      </c>
      <c r="B23" s="8">
        <f>IF(A23&lt;='Growth Calculator'!$B$9,'Growth Calculator'!$B$6+A23*12*'Growth Calculator'!$B$7,"")</f>
        <v>41000</v>
      </c>
      <c r="C23" s="8">
        <f>IF(A23&lt;='Growth Calculator'!$B$9,C22*(1+'Growth Calculator'!$B$12)^12+'Growth Calculator'!$B$7*IF(ABS('Growth Calculator'!$B$12)&lt;0.000000000001,12,((1+'Growth Calculator'!$B$12)^12-1)/'Growth Calculator'!$B$12),"")</f>
        <v>76016.109596098424</v>
      </c>
      <c r="D23" s="8">
        <f t="shared" si="0"/>
        <v>35016.109596098424</v>
      </c>
      <c r="E23" s="8">
        <f t="shared" si="1"/>
        <v>7287.0907484384807</v>
      </c>
    </row>
    <row r="24" spans="1:5" x14ac:dyDescent="0.35">
      <c r="A24">
        <v>16</v>
      </c>
      <c r="B24" s="8">
        <f>IF(A24&lt;='Growth Calculator'!$B$9,'Growth Calculator'!$B$6+A24*12*'Growth Calculator'!$B$7,"")</f>
        <v>43400</v>
      </c>
      <c r="C24" s="8">
        <f>IF(A24&lt;='Growth Calculator'!$B$9,C23*(1+'Growth Calculator'!$B$12)^12+'Growth Calculator'!$B$7*IF(ABS('Growth Calculator'!$B$12)&lt;0.000000000001,12,((1+'Growth Calculator'!$B$12)^12-1)/'Growth Calculator'!$B$12),"")</f>
        <v>83813.296696927602</v>
      </c>
      <c r="D24" s="8">
        <f t="shared" si="0"/>
        <v>40413.296696927602</v>
      </c>
      <c r="E24" s="8">
        <f t="shared" si="1"/>
        <v>7797.1871008291782</v>
      </c>
    </row>
    <row r="25" spans="1:5" x14ac:dyDescent="0.35">
      <c r="A25">
        <v>17</v>
      </c>
      <c r="B25" s="8">
        <f>IF(A25&lt;='Growth Calculator'!$B$9,'Growth Calculator'!$B$6+A25*12*'Growth Calculator'!$B$7,"")</f>
        <v>45800</v>
      </c>
      <c r="C25" s="8">
        <f>IF(A25&lt;='Growth Calculator'!$B$9,C24*(1+'Growth Calculator'!$B$12)^12+'Growth Calculator'!$B$7*IF(ABS('Growth Calculator'!$B$12)&lt;0.000000000001,12,((1+'Growth Calculator'!$B$12)^12-1)/'Growth Calculator'!$B$12),"")</f>
        <v>92156.286894814824</v>
      </c>
      <c r="D25" s="8">
        <f t="shared" si="0"/>
        <v>46356.286894814824</v>
      </c>
      <c r="E25" s="8">
        <f t="shared" si="1"/>
        <v>8342.9901978872222</v>
      </c>
    </row>
    <row r="26" spans="1:5" x14ac:dyDescent="0.35">
      <c r="A26">
        <v>18</v>
      </c>
      <c r="B26" s="8">
        <f>IF(A26&lt;='Growth Calculator'!$B$9,'Growth Calculator'!$B$6+A26*12*'Growth Calculator'!$B$7,"")</f>
        <v>48200</v>
      </c>
      <c r="C26" s="8">
        <f>IF(A26&lt;='Growth Calculator'!$B$9,C25*(1+'Growth Calculator'!$B$12)^12+'Growth Calculator'!$B$7*IF(ABS('Growth Calculator'!$B$12)&lt;0.000000000001,12,((1+'Growth Calculator'!$B$12)^12-1)/'Growth Calculator'!$B$12),"")</f>
        <v>101083.28640655415</v>
      </c>
      <c r="D26" s="8">
        <f t="shared" si="0"/>
        <v>52883.286406554151</v>
      </c>
      <c r="E26" s="8">
        <f t="shared" si="1"/>
        <v>8926.9995117393264</v>
      </c>
    </row>
    <row r="27" spans="1:5" x14ac:dyDescent="0.35">
      <c r="A27">
        <v>19</v>
      </c>
      <c r="B27" s="8">
        <f>IF(A27&lt;='Growth Calculator'!$B$9,'Growth Calculator'!$B$6+A27*12*'Growth Calculator'!$B$7,"")</f>
        <v>50600</v>
      </c>
      <c r="C27" s="8">
        <f>IF(A27&lt;='Growth Calculator'!$B$9,C26*(1+'Growth Calculator'!$B$12)^12+'Growth Calculator'!$B$7*IF(ABS('Growth Calculator'!$B$12)&lt;0.000000000001,12,((1+'Growth Calculator'!$B$12)^12-1)/'Growth Calculator'!$B$12),"")</f>
        <v>110635.17588411523</v>
      </c>
      <c r="D27" s="8">
        <f t="shared" si="0"/>
        <v>60035.175884115233</v>
      </c>
      <c r="E27" s="8">
        <f t="shared" si="1"/>
        <v>9551.8894775610825</v>
      </c>
    </row>
    <row r="28" spans="1:5" x14ac:dyDescent="0.35">
      <c r="A28">
        <v>20</v>
      </c>
      <c r="B28" s="8">
        <f>IF(A28&lt;='Growth Calculator'!$B$9,'Growth Calculator'!$B$6+A28*12*'Growth Calculator'!$B$7,"")</f>
        <v>53000</v>
      </c>
      <c r="C28" s="8">
        <f>IF(A28&lt;='Growth Calculator'!$B$9,C27*(1+'Growth Calculator'!$B$12)^12+'Growth Calculator'!$B$7*IF(ABS('Growth Calculator'!$B$12)&lt;0.000000000001,12,((1+'Growth Calculator'!$B$12)^12-1)/'Growth Calculator'!$B$12),"")</f>
        <v>120855.69762510559</v>
      </c>
      <c r="D28" s="8">
        <f t="shared" si="0"/>
        <v>67855.697625105589</v>
      </c>
      <c r="E28" s="8">
        <f t="shared" si="1"/>
        <v>10220.521740990356</v>
      </c>
    </row>
    <row r="29" spans="1:5" x14ac:dyDescent="0.35">
      <c r="A29">
        <v>21</v>
      </c>
      <c r="B29" s="8" t="str">
        <f>IF(A29&lt;='Growth Calculator'!$B$9,'Growth Calculator'!$B$6+A29*12*'Growth Calculator'!$B$7,"")</f>
        <v/>
      </c>
      <c r="C29" s="8" t="str">
        <f>IF(A29&lt;='Growth Calculator'!$B$9,C28*(1+'Growth Calculator'!$B$12)^12+'Growth Calculator'!$B$7*IF(ABS('Growth Calculator'!$B$12)&lt;0.000000000001,12,((1+'Growth Calculator'!$B$12)^12-1)/'Growth Calculator'!$B$12),"")</f>
        <v/>
      </c>
      <c r="D29" s="8" t="str">
        <f t="shared" si="0"/>
        <v/>
      </c>
      <c r="E29" s="8" t="str">
        <f t="shared" si="1"/>
        <v/>
      </c>
    </row>
    <row r="30" spans="1:5" x14ac:dyDescent="0.35">
      <c r="A30">
        <v>22</v>
      </c>
      <c r="B30" s="8" t="str">
        <f>IF(A30&lt;='Growth Calculator'!$B$9,'Growth Calculator'!$B$6+A30*12*'Growth Calculator'!$B$7,"")</f>
        <v/>
      </c>
      <c r="C30" s="8" t="str">
        <f>IF(A30&lt;='Growth Calculator'!$B$9,C29*(1+'Growth Calculator'!$B$12)^12+'Growth Calculator'!$B$7*IF(ABS('Growth Calculator'!$B$12)&lt;0.000000000001,12,((1+'Growth Calculator'!$B$12)^12-1)/'Growth Calculator'!$B$12),"")</f>
        <v/>
      </c>
      <c r="D30" s="8" t="str">
        <f t="shared" si="0"/>
        <v/>
      </c>
      <c r="E30" s="8" t="str">
        <f t="shared" si="1"/>
        <v/>
      </c>
    </row>
    <row r="31" spans="1:5" x14ac:dyDescent="0.35">
      <c r="A31">
        <v>23</v>
      </c>
      <c r="B31" s="8" t="str">
        <f>IF(A31&lt;='Growth Calculator'!$B$9,'Growth Calculator'!$B$6+A31*12*'Growth Calculator'!$B$7,"")</f>
        <v/>
      </c>
      <c r="C31" s="8" t="str">
        <f>IF(A31&lt;='Growth Calculator'!$B$9,C30*(1+'Growth Calculator'!$B$12)^12+'Growth Calculator'!$B$7*IF(ABS('Growth Calculator'!$B$12)&lt;0.000000000001,12,((1+'Growth Calculator'!$B$12)^12-1)/'Growth Calculator'!$B$12),"")</f>
        <v/>
      </c>
      <c r="D31" s="8" t="str">
        <f t="shared" si="0"/>
        <v/>
      </c>
      <c r="E31" s="8" t="str">
        <f t="shared" si="1"/>
        <v/>
      </c>
    </row>
    <row r="32" spans="1:5" x14ac:dyDescent="0.35">
      <c r="A32">
        <v>24</v>
      </c>
      <c r="B32" s="8" t="str">
        <f>IF(A32&lt;='Growth Calculator'!$B$9,'Growth Calculator'!$B$6+A32*12*'Growth Calculator'!$B$7,"")</f>
        <v/>
      </c>
      <c r="C32" s="8" t="str">
        <f>IF(A32&lt;='Growth Calculator'!$B$9,C31*(1+'Growth Calculator'!$B$12)^12+'Growth Calculator'!$B$7*IF(ABS('Growth Calculator'!$B$12)&lt;0.000000000001,12,((1+'Growth Calculator'!$B$12)^12-1)/'Growth Calculator'!$B$12),"")</f>
        <v/>
      </c>
      <c r="D32" s="8" t="str">
        <f t="shared" si="0"/>
        <v/>
      </c>
      <c r="E32" s="8" t="str">
        <f t="shared" si="1"/>
        <v/>
      </c>
    </row>
    <row r="33" spans="1:5" x14ac:dyDescent="0.35">
      <c r="A33">
        <v>25</v>
      </c>
      <c r="B33" s="8" t="str">
        <f>IF(A33&lt;='Growth Calculator'!$B$9,'Growth Calculator'!$B$6+A33*12*'Growth Calculator'!$B$7,"")</f>
        <v/>
      </c>
      <c r="C33" s="8" t="str">
        <f>IF(A33&lt;='Growth Calculator'!$B$9,C32*(1+'Growth Calculator'!$B$12)^12+'Growth Calculator'!$B$7*IF(ABS('Growth Calculator'!$B$12)&lt;0.000000000001,12,((1+'Growth Calculator'!$B$12)^12-1)/'Growth Calculator'!$B$12),"")</f>
        <v/>
      </c>
      <c r="D33" s="8" t="str">
        <f t="shared" si="0"/>
        <v/>
      </c>
      <c r="E33" s="8" t="str">
        <f t="shared" si="1"/>
        <v/>
      </c>
    </row>
    <row r="34" spans="1:5" x14ac:dyDescent="0.35">
      <c r="A34">
        <v>26</v>
      </c>
      <c r="B34" s="8" t="str">
        <f>IF(A34&lt;='Growth Calculator'!$B$9,'Growth Calculator'!$B$6+A34*12*'Growth Calculator'!$B$7,"")</f>
        <v/>
      </c>
      <c r="C34" s="8" t="str">
        <f>IF(A34&lt;='Growth Calculator'!$B$9,C33*(1+'Growth Calculator'!$B$12)^12+'Growth Calculator'!$B$7*IF(ABS('Growth Calculator'!$B$12)&lt;0.000000000001,12,((1+'Growth Calculator'!$B$12)^12-1)/'Growth Calculator'!$B$12),"")</f>
        <v/>
      </c>
      <c r="D34" s="8" t="str">
        <f t="shared" si="0"/>
        <v/>
      </c>
      <c r="E34" s="8" t="str">
        <f t="shared" si="1"/>
        <v/>
      </c>
    </row>
    <row r="35" spans="1:5" x14ac:dyDescent="0.35">
      <c r="A35">
        <v>27</v>
      </c>
      <c r="B35" s="8" t="str">
        <f>IF(A35&lt;='Growth Calculator'!$B$9,'Growth Calculator'!$B$6+A35*12*'Growth Calculator'!$B$7,"")</f>
        <v/>
      </c>
      <c r="C35" s="8" t="str">
        <f>IF(A35&lt;='Growth Calculator'!$B$9,C34*(1+'Growth Calculator'!$B$12)^12+'Growth Calculator'!$B$7*IF(ABS('Growth Calculator'!$B$12)&lt;0.000000000001,12,((1+'Growth Calculator'!$B$12)^12-1)/'Growth Calculator'!$B$12),"")</f>
        <v/>
      </c>
      <c r="D35" s="8" t="str">
        <f t="shared" si="0"/>
        <v/>
      </c>
      <c r="E35" s="8" t="str">
        <f t="shared" si="1"/>
        <v/>
      </c>
    </row>
    <row r="36" spans="1:5" x14ac:dyDescent="0.35">
      <c r="A36">
        <v>28</v>
      </c>
      <c r="B36" s="8" t="str">
        <f>IF(A36&lt;='Growth Calculator'!$B$9,'Growth Calculator'!$B$6+A36*12*'Growth Calculator'!$B$7,"")</f>
        <v/>
      </c>
      <c r="C36" s="8" t="str">
        <f>IF(A36&lt;='Growth Calculator'!$B$9,C35*(1+'Growth Calculator'!$B$12)^12+'Growth Calculator'!$B$7*IF(ABS('Growth Calculator'!$B$12)&lt;0.000000000001,12,((1+'Growth Calculator'!$B$12)^12-1)/'Growth Calculator'!$B$12),"")</f>
        <v/>
      </c>
      <c r="D36" s="8" t="str">
        <f t="shared" si="0"/>
        <v/>
      </c>
      <c r="E36" s="8" t="str">
        <f t="shared" si="1"/>
        <v/>
      </c>
    </row>
    <row r="37" spans="1:5" x14ac:dyDescent="0.35">
      <c r="A37">
        <v>29</v>
      </c>
      <c r="B37" s="8" t="str">
        <f>IF(A37&lt;='Growth Calculator'!$B$9,'Growth Calculator'!$B$6+A37*12*'Growth Calculator'!$B$7,"")</f>
        <v/>
      </c>
      <c r="C37" s="8" t="str">
        <f>IF(A37&lt;='Growth Calculator'!$B$9,C36*(1+'Growth Calculator'!$B$12)^12+'Growth Calculator'!$B$7*IF(ABS('Growth Calculator'!$B$12)&lt;0.000000000001,12,((1+'Growth Calculator'!$B$12)^12-1)/'Growth Calculator'!$B$12),"")</f>
        <v/>
      </c>
      <c r="D37" s="8" t="str">
        <f t="shared" si="0"/>
        <v/>
      </c>
      <c r="E37" s="8" t="str">
        <f t="shared" si="1"/>
        <v/>
      </c>
    </row>
    <row r="38" spans="1:5" x14ac:dyDescent="0.35">
      <c r="A38">
        <v>30</v>
      </c>
      <c r="B38" s="8" t="str">
        <f>IF(A38&lt;='Growth Calculator'!$B$9,'Growth Calculator'!$B$6+A38*12*'Growth Calculator'!$B$7,"")</f>
        <v/>
      </c>
      <c r="C38" s="8" t="str">
        <f>IF(A38&lt;='Growth Calculator'!$B$9,C37*(1+'Growth Calculator'!$B$12)^12+'Growth Calculator'!$B$7*IF(ABS('Growth Calculator'!$B$12)&lt;0.000000000001,12,((1+'Growth Calculator'!$B$12)^12-1)/'Growth Calculator'!$B$12),"")</f>
        <v/>
      </c>
      <c r="D38" s="8" t="str">
        <f t="shared" si="0"/>
        <v/>
      </c>
      <c r="E38" s="8" t="str">
        <f t="shared" si="1"/>
        <v/>
      </c>
    </row>
    <row r="39" spans="1:5" x14ac:dyDescent="0.35">
      <c r="A39">
        <v>31</v>
      </c>
      <c r="B39" s="8" t="str">
        <f>IF(A39&lt;='Growth Calculator'!$B$9,'Growth Calculator'!$B$6+A39*12*'Growth Calculator'!$B$7,"")</f>
        <v/>
      </c>
      <c r="C39" s="8" t="str">
        <f>IF(A39&lt;='Growth Calculator'!$B$9,C38*(1+'Growth Calculator'!$B$12)^12+'Growth Calculator'!$B$7*IF(ABS('Growth Calculator'!$B$12)&lt;0.000000000001,12,((1+'Growth Calculator'!$B$12)^12-1)/'Growth Calculator'!$B$12),"")</f>
        <v/>
      </c>
      <c r="D39" s="8" t="str">
        <f t="shared" si="0"/>
        <v/>
      </c>
      <c r="E39" s="8" t="str">
        <f t="shared" si="1"/>
        <v/>
      </c>
    </row>
    <row r="40" spans="1:5" x14ac:dyDescent="0.35">
      <c r="A40">
        <v>32</v>
      </c>
      <c r="B40" s="8" t="str">
        <f>IF(A40&lt;='Growth Calculator'!$B$9,'Growth Calculator'!$B$6+A40*12*'Growth Calculator'!$B$7,"")</f>
        <v/>
      </c>
      <c r="C40" s="8" t="str">
        <f>IF(A40&lt;='Growth Calculator'!$B$9,C39*(1+'Growth Calculator'!$B$12)^12+'Growth Calculator'!$B$7*IF(ABS('Growth Calculator'!$B$12)&lt;0.000000000001,12,((1+'Growth Calculator'!$B$12)^12-1)/'Growth Calculator'!$B$12),"")</f>
        <v/>
      </c>
      <c r="D40" s="8" t="str">
        <f t="shared" si="0"/>
        <v/>
      </c>
      <c r="E40" s="8" t="str">
        <f t="shared" si="1"/>
        <v/>
      </c>
    </row>
    <row r="41" spans="1:5" x14ac:dyDescent="0.35">
      <c r="A41">
        <v>33</v>
      </c>
      <c r="B41" s="8" t="str">
        <f>IF(A41&lt;='Growth Calculator'!$B$9,'Growth Calculator'!$B$6+A41*12*'Growth Calculator'!$B$7,"")</f>
        <v/>
      </c>
      <c r="C41" s="8" t="str">
        <f>IF(A41&lt;='Growth Calculator'!$B$9,C40*(1+'Growth Calculator'!$B$12)^12+'Growth Calculator'!$B$7*IF(ABS('Growth Calculator'!$B$12)&lt;0.000000000001,12,((1+'Growth Calculator'!$B$12)^12-1)/'Growth Calculator'!$B$12),"")</f>
        <v/>
      </c>
      <c r="D41" s="8" t="str">
        <f t="shared" ref="D41:D72" si="2">IF(C41="","",C41-B41)</f>
        <v/>
      </c>
      <c r="E41" s="8" t="str">
        <f t="shared" ref="E41:E68" si="3">IF(C41="","",C41-C40)</f>
        <v/>
      </c>
    </row>
    <row r="42" spans="1:5" x14ac:dyDescent="0.35">
      <c r="A42">
        <v>34</v>
      </c>
      <c r="B42" s="8" t="str">
        <f>IF(A42&lt;='Growth Calculator'!$B$9,'Growth Calculator'!$B$6+A42*12*'Growth Calculator'!$B$7,"")</f>
        <v/>
      </c>
      <c r="C42" s="8" t="str">
        <f>IF(A42&lt;='Growth Calculator'!$B$9,C41*(1+'Growth Calculator'!$B$12)^12+'Growth Calculator'!$B$7*IF(ABS('Growth Calculator'!$B$12)&lt;0.000000000001,12,((1+'Growth Calculator'!$B$12)^12-1)/'Growth Calculator'!$B$12),"")</f>
        <v/>
      </c>
      <c r="D42" s="8" t="str">
        <f t="shared" si="2"/>
        <v/>
      </c>
      <c r="E42" s="8" t="str">
        <f t="shared" si="3"/>
        <v/>
      </c>
    </row>
    <row r="43" spans="1:5" x14ac:dyDescent="0.35">
      <c r="A43">
        <v>35</v>
      </c>
      <c r="B43" s="8" t="str">
        <f>IF(A43&lt;='Growth Calculator'!$B$9,'Growth Calculator'!$B$6+A43*12*'Growth Calculator'!$B$7,"")</f>
        <v/>
      </c>
      <c r="C43" s="8" t="str">
        <f>IF(A43&lt;='Growth Calculator'!$B$9,C42*(1+'Growth Calculator'!$B$12)^12+'Growth Calculator'!$B$7*IF(ABS('Growth Calculator'!$B$12)&lt;0.000000000001,12,((1+'Growth Calculator'!$B$12)^12-1)/'Growth Calculator'!$B$12),"")</f>
        <v/>
      </c>
      <c r="D43" s="8" t="str">
        <f t="shared" si="2"/>
        <v/>
      </c>
      <c r="E43" s="8" t="str">
        <f t="shared" si="3"/>
        <v/>
      </c>
    </row>
    <row r="44" spans="1:5" x14ac:dyDescent="0.35">
      <c r="A44">
        <v>36</v>
      </c>
      <c r="B44" s="8" t="str">
        <f>IF(A44&lt;='Growth Calculator'!$B$9,'Growth Calculator'!$B$6+A44*12*'Growth Calculator'!$B$7,"")</f>
        <v/>
      </c>
      <c r="C44" s="8" t="str">
        <f>IF(A44&lt;='Growth Calculator'!$B$9,C43*(1+'Growth Calculator'!$B$12)^12+'Growth Calculator'!$B$7*IF(ABS('Growth Calculator'!$B$12)&lt;0.000000000001,12,((1+'Growth Calculator'!$B$12)^12-1)/'Growth Calculator'!$B$12),"")</f>
        <v/>
      </c>
      <c r="D44" s="8" t="str">
        <f t="shared" si="2"/>
        <v/>
      </c>
      <c r="E44" s="8" t="str">
        <f t="shared" si="3"/>
        <v/>
      </c>
    </row>
    <row r="45" spans="1:5" x14ac:dyDescent="0.35">
      <c r="A45">
        <v>37</v>
      </c>
      <c r="B45" s="8" t="str">
        <f>IF(A45&lt;='Growth Calculator'!$B$9,'Growth Calculator'!$B$6+A45*12*'Growth Calculator'!$B$7,"")</f>
        <v/>
      </c>
      <c r="C45" s="8" t="str">
        <f>IF(A45&lt;='Growth Calculator'!$B$9,C44*(1+'Growth Calculator'!$B$12)^12+'Growth Calculator'!$B$7*IF(ABS('Growth Calculator'!$B$12)&lt;0.000000000001,12,((1+'Growth Calculator'!$B$12)^12-1)/'Growth Calculator'!$B$12),"")</f>
        <v/>
      </c>
      <c r="D45" s="8" t="str">
        <f t="shared" si="2"/>
        <v/>
      </c>
      <c r="E45" s="8" t="str">
        <f t="shared" si="3"/>
        <v/>
      </c>
    </row>
    <row r="46" spans="1:5" x14ac:dyDescent="0.35">
      <c r="A46">
        <v>38</v>
      </c>
      <c r="B46" s="8" t="str">
        <f>IF(A46&lt;='Growth Calculator'!$B$9,'Growth Calculator'!$B$6+A46*12*'Growth Calculator'!$B$7,"")</f>
        <v/>
      </c>
      <c r="C46" s="8" t="str">
        <f>IF(A46&lt;='Growth Calculator'!$B$9,C45*(1+'Growth Calculator'!$B$12)^12+'Growth Calculator'!$B$7*IF(ABS('Growth Calculator'!$B$12)&lt;0.000000000001,12,((1+'Growth Calculator'!$B$12)^12-1)/'Growth Calculator'!$B$12),"")</f>
        <v/>
      </c>
      <c r="D46" s="8" t="str">
        <f t="shared" si="2"/>
        <v/>
      </c>
      <c r="E46" s="8" t="str">
        <f t="shared" si="3"/>
        <v/>
      </c>
    </row>
    <row r="47" spans="1:5" x14ac:dyDescent="0.35">
      <c r="A47">
        <v>39</v>
      </c>
      <c r="B47" s="8" t="str">
        <f>IF(A47&lt;='Growth Calculator'!$B$9,'Growth Calculator'!$B$6+A47*12*'Growth Calculator'!$B$7,"")</f>
        <v/>
      </c>
      <c r="C47" s="8" t="str">
        <f>IF(A47&lt;='Growth Calculator'!$B$9,C46*(1+'Growth Calculator'!$B$12)^12+'Growth Calculator'!$B$7*IF(ABS('Growth Calculator'!$B$12)&lt;0.000000000001,12,((1+'Growth Calculator'!$B$12)^12-1)/'Growth Calculator'!$B$12),"")</f>
        <v/>
      </c>
      <c r="D47" s="8" t="str">
        <f t="shared" si="2"/>
        <v/>
      </c>
      <c r="E47" s="8" t="str">
        <f t="shared" si="3"/>
        <v/>
      </c>
    </row>
    <row r="48" spans="1:5" x14ac:dyDescent="0.35">
      <c r="A48">
        <v>40</v>
      </c>
      <c r="B48" s="8" t="str">
        <f>IF(A48&lt;='Growth Calculator'!$B$9,'Growth Calculator'!$B$6+A48*12*'Growth Calculator'!$B$7,"")</f>
        <v/>
      </c>
      <c r="C48" s="8" t="str">
        <f>IF(A48&lt;='Growth Calculator'!$B$9,C47*(1+'Growth Calculator'!$B$12)^12+'Growth Calculator'!$B$7*IF(ABS('Growth Calculator'!$B$12)&lt;0.000000000001,12,((1+'Growth Calculator'!$B$12)^12-1)/'Growth Calculator'!$B$12),"")</f>
        <v/>
      </c>
      <c r="D48" s="8" t="str">
        <f t="shared" si="2"/>
        <v/>
      </c>
      <c r="E48" s="8" t="str">
        <f t="shared" si="3"/>
        <v/>
      </c>
    </row>
    <row r="49" spans="1:5" x14ac:dyDescent="0.35">
      <c r="A49">
        <v>41</v>
      </c>
      <c r="B49" s="8" t="str">
        <f>IF(A49&lt;='Growth Calculator'!$B$9,'Growth Calculator'!$B$6+A49*12*'Growth Calculator'!$B$7,"")</f>
        <v/>
      </c>
      <c r="C49" s="8" t="str">
        <f>IF(A49&lt;='Growth Calculator'!$B$9,C48*(1+'Growth Calculator'!$B$12)^12+'Growth Calculator'!$B$7*IF(ABS('Growth Calculator'!$B$12)&lt;0.000000000001,12,((1+'Growth Calculator'!$B$12)^12-1)/'Growth Calculator'!$B$12),"")</f>
        <v/>
      </c>
      <c r="D49" s="8" t="str">
        <f t="shared" si="2"/>
        <v/>
      </c>
      <c r="E49" s="8" t="str">
        <f t="shared" si="3"/>
        <v/>
      </c>
    </row>
    <row r="50" spans="1:5" x14ac:dyDescent="0.35">
      <c r="A50">
        <v>42</v>
      </c>
      <c r="B50" s="8" t="str">
        <f>IF(A50&lt;='Growth Calculator'!$B$9,'Growth Calculator'!$B$6+A50*12*'Growth Calculator'!$B$7,"")</f>
        <v/>
      </c>
      <c r="C50" s="8" t="str">
        <f>IF(A50&lt;='Growth Calculator'!$B$9,C49*(1+'Growth Calculator'!$B$12)^12+'Growth Calculator'!$B$7*IF(ABS('Growth Calculator'!$B$12)&lt;0.000000000001,12,((1+'Growth Calculator'!$B$12)^12-1)/'Growth Calculator'!$B$12),"")</f>
        <v/>
      </c>
      <c r="D50" s="8" t="str">
        <f t="shared" si="2"/>
        <v/>
      </c>
      <c r="E50" s="8" t="str">
        <f t="shared" si="3"/>
        <v/>
      </c>
    </row>
    <row r="51" spans="1:5" x14ac:dyDescent="0.35">
      <c r="A51">
        <v>43</v>
      </c>
      <c r="B51" s="8" t="str">
        <f>IF(A51&lt;='Growth Calculator'!$B$9,'Growth Calculator'!$B$6+A51*12*'Growth Calculator'!$B$7,"")</f>
        <v/>
      </c>
      <c r="C51" s="8" t="str">
        <f>IF(A51&lt;='Growth Calculator'!$B$9,C50*(1+'Growth Calculator'!$B$12)^12+'Growth Calculator'!$B$7*IF(ABS('Growth Calculator'!$B$12)&lt;0.000000000001,12,((1+'Growth Calculator'!$B$12)^12-1)/'Growth Calculator'!$B$12),"")</f>
        <v/>
      </c>
      <c r="D51" s="8" t="str">
        <f t="shared" si="2"/>
        <v/>
      </c>
      <c r="E51" s="8" t="str">
        <f t="shared" si="3"/>
        <v/>
      </c>
    </row>
    <row r="52" spans="1:5" x14ac:dyDescent="0.35">
      <c r="A52">
        <v>44</v>
      </c>
      <c r="B52" s="8" t="str">
        <f>IF(A52&lt;='Growth Calculator'!$B$9,'Growth Calculator'!$B$6+A52*12*'Growth Calculator'!$B$7,"")</f>
        <v/>
      </c>
      <c r="C52" s="8" t="str">
        <f>IF(A52&lt;='Growth Calculator'!$B$9,C51*(1+'Growth Calculator'!$B$12)^12+'Growth Calculator'!$B$7*IF(ABS('Growth Calculator'!$B$12)&lt;0.000000000001,12,((1+'Growth Calculator'!$B$12)^12-1)/'Growth Calculator'!$B$12),"")</f>
        <v/>
      </c>
      <c r="D52" s="8" t="str">
        <f t="shared" si="2"/>
        <v/>
      </c>
      <c r="E52" s="8" t="str">
        <f t="shared" si="3"/>
        <v/>
      </c>
    </row>
    <row r="53" spans="1:5" x14ac:dyDescent="0.35">
      <c r="A53">
        <v>45</v>
      </c>
      <c r="B53" s="8" t="str">
        <f>IF(A53&lt;='Growth Calculator'!$B$9,'Growth Calculator'!$B$6+A53*12*'Growth Calculator'!$B$7,"")</f>
        <v/>
      </c>
      <c r="C53" s="8" t="str">
        <f>IF(A53&lt;='Growth Calculator'!$B$9,C52*(1+'Growth Calculator'!$B$12)^12+'Growth Calculator'!$B$7*IF(ABS('Growth Calculator'!$B$12)&lt;0.000000000001,12,((1+'Growth Calculator'!$B$12)^12-1)/'Growth Calculator'!$B$12),"")</f>
        <v/>
      </c>
      <c r="D53" s="8" t="str">
        <f t="shared" si="2"/>
        <v/>
      </c>
      <c r="E53" s="8" t="str">
        <f t="shared" si="3"/>
        <v/>
      </c>
    </row>
    <row r="54" spans="1:5" x14ac:dyDescent="0.35">
      <c r="A54">
        <v>46</v>
      </c>
      <c r="B54" s="8" t="str">
        <f>IF(A54&lt;='Growth Calculator'!$B$9,'Growth Calculator'!$B$6+A54*12*'Growth Calculator'!$B$7,"")</f>
        <v/>
      </c>
      <c r="C54" s="8" t="str">
        <f>IF(A54&lt;='Growth Calculator'!$B$9,C53*(1+'Growth Calculator'!$B$12)^12+'Growth Calculator'!$B$7*IF(ABS('Growth Calculator'!$B$12)&lt;0.000000000001,12,((1+'Growth Calculator'!$B$12)^12-1)/'Growth Calculator'!$B$12),"")</f>
        <v/>
      </c>
      <c r="D54" s="8" t="str">
        <f t="shared" si="2"/>
        <v/>
      </c>
      <c r="E54" s="8" t="str">
        <f t="shared" si="3"/>
        <v/>
      </c>
    </row>
    <row r="55" spans="1:5" x14ac:dyDescent="0.35">
      <c r="A55">
        <v>47</v>
      </c>
      <c r="B55" s="8" t="str">
        <f>IF(A55&lt;='Growth Calculator'!$B$9,'Growth Calculator'!$B$6+A55*12*'Growth Calculator'!$B$7,"")</f>
        <v/>
      </c>
      <c r="C55" s="8" t="str">
        <f>IF(A55&lt;='Growth Calculator'!$B$9,C54*(1+'Growth Calculator'!$B$12)^12+'Growth Calculator'!$B$7*IF(ABS('Growth Calculator'!$B$12)&lt;0.000000000001,12,((1+'Growth Calculator'!$B$12)^12-1)/'Growth Calculator'!$B$12),"")</f>
        <v/>
      </c>
      <c r="D55" s="8" t="str">
        <f t="shared" si="2"/>
        <v/>
      </c>
      <c r="E55" s="8" t="str">
        <f t="shared" si="3"/>
        <v/>
      </c>
    </row>
    <row r="56" spans="1:5" x14ac:dyDescent="0.35">
      <c r="A56">
        <v>48</v>
      </c>
      <c r="B56" s="8" t="str">
        <f>IF(A56&lt;='Growth Calculator'!$B$9,'Growth Calculator'!$B$6+A56*12*'Growth Calculator'!$B$7,"")</f>
        <v/>
      </c>
      <c r="C56" s="8" t="str">
        <f>IF(A56&lt;='Growth Calculator'!$B$9,C55*(1+'Growth Calculator'!$B$12)^12+'Growth Calculator'!$B$7*IF(ABS('Growth Calculator'!$B$12)&lt;0.000000000001,12,((1+'Growth Calculator'!$B$12)^12-1)/'Growth Calculator'!$B$12),"")</f>
        <v/>
      </c>
      <c r="D56" s="8" t="str">
        <f t="shared" si="2"/>
        <v/>
      </c>
      <c r="E56" s="8" t="str">
        <f t="shared" si="3"/>
        <v/>
      </c>
    </row>
    <row r="57" spans="1:5" x14ac:dyDescent="0.35">
      <c r="A57">
        <v>49</v>
      </c>
      <c r="B57" s="8" t="str">
        <f>IF(A57&lt;='Growth Calculator'!$B$9,'Growth Calculator'!$B$6+A57*12*'Growth Calculator'!$B$7,"")</f>
        <v/>
      </c>
      <c r="C57" s="8" t="str">
        <f>IF(A57&lt;='Growth Calculator'!$B$9,C56*(1+'Growth Calculator'!$B$12)^12+'Growth Calculator'!$B$7*IF(ABS('Growth Calculator'!$B$12)&lt;0.000000000001,12,((1+'Growth Calculator'!$B$12)^12-1)/'Growth Calculator'!$B$12),"")</f>
        <v/>
      </c>
      <c r="D57" s="8" t="str">
        <f t="shared" si="2"/>
        <v/>
      </c>
      <c r="E57" s="8" t="str">
        <f t="shared" si="3"/>
        <v/>
      </c>
    </row>
    <row r="58" spans="1:5" x14ac:dyDescent="0.35">
      <c r="A58">
        <v>50</v>
      </c>
      <c r="B58" s="8" t="str">
        <f>IF(A58&lt;='Growth Calculator'!$B$9,'Growth Calculator'!$B$6+A58*12*'Growth Calculator'!$B$7,"")</f>
        <v/>
      </c>
      <c r="C58" s="8" t="str">
        <f>IF(A58&lt;='Growth Calculator'!$B$9,C57*(1+'Growth Calculator'!$B$12)^12+'Growth Calculator'!$B$7*IF(ABS('Growth Calculator'!$B$12)&lt;0.000000000001,12,((1+'Growth Calculator'!$B$12)^12-1)/'Growth Calculator'!$B$12),"")</f>
        <v/>
      </c>
      <c r="D58" s="8" t="str">
        <f t="shared" si="2"/>
        <v/>
      </c>
      <c r="E58" s="8" t="str">
        <f t="shared" si="3"/>
        <v/>
      </c>
    </row>
    <row r="59" spans="1:5" x14ac:dyDescent="0.35">
      <c r="A59">
        <v>51</v>
      </c>
      <c r="B59" s="8" t="str">
        <f>IF(A59&lt;='Growth Calculator'!$B$9,'Growth Calculator'!$B$6+A59*12*'Growth Calculator'!$B$7,"")</f>
        <v/>
      </c>
      <c r="C59" s="8" t="str">
        <f>IF(A59&lt;='Growth Calculator'!$B$9,C58*(1+'Growth Calculator'!$B$12)^12+'Growth Calculator'!$B$7*IF(ABS('Growth Calculator'!$B$12)&lt;0.000000000001,12,((1+'Growth Calculator'!$B$12)^12-1)/'Growth Calculator'!$B$12),"")</f>
        <v/>
      </c>
      <c r="D59" s="8" t="str">
        <f t="shared" si="2"/>
        <v/>
      </c>
      <c r="E59" s="8" t="str">
        <f t="shared" si="3"/>
        <v/>
      </c>
    </row>
    <row r="60" spans="1:5" x14ac:dyDescent="0.35">
      <c r="A60">
        <v>52</v>
      </c>
      <c r="B60" s="8" t="str">
        <f>IF(A60&lt;='Growth Calculator'!$B$9,'Growth Calculator'!$B$6+A60*12*'Growth Calculator'!$B$7,"")</f>
        <v/>
      </c>
      <c r="C60" s="8" t="str">
        <f>IF(A60&lt;='Growth Calculator'!$B$9,C59*(1+'Growth Calculator'!$B$12)^12+'Growth Calculator'!$B$7*IF(ABS('Growth Calculator'!$B$12)&lt;0.000000000001,12,((1+'Growth Calculator'!$B$12)^12-1)/'Growth Calculator'!$B$12),"")</f>
        <v/>
      </c>
      <c r="D60" s="8" t="str">
        <f t="shared" si="2"/>
        <v/>
      </c>
      <c r="E60" s="8" t="str">
        <f t="shared" si="3"/>
        <v/>
      </c>
    </row>
    <row r="61" spans="1:5" x14ac:dyDescent="0.35">
      <c r="A61">
        <v>53</v>
      </c>
      <c r="B61" s="8" t="str">
        <f>IF(A61&lt;='Growth Calculator'!$B$9,'Growth Calculator'!$B$6+A61*12*'Growth Calculator'!$B$7,"")</f>
        <v/>
      </c>
      <c r="C61" s="8" t="str">
        <f>IF(A61&lt;='Growth Calculator'!$B$9,C60*(1+'Growth Calculator'!$B$12)^12+'Growth Calculator'!$B$7*IF(ABS('Growth Calculator'!$B$12)&lt;0.000000000001,12,((1+'Growth Calculator'!$B$12)^12-1)/'Growth Calculator'!$B$12),"")</f>
        <v/>
      </c>
      <c r="D61" s="8" t="str">
        <f t="shared" si="2"/>
        <v/>
      </c>
      <c r="E61" s="8" t="str">
        <f t="shared" si="3"/>
        <v/>
      </c>
    </row>
    <row r="62" spans="1:5" x14ac:dyDescent="0.35">
      <c r="A62">
        <v>54</v>
      </c>
      <c r="B62" s="8" t="str">
        <f>IF(A62&lt;='Growth Calculator'!$B$9,'Growth Calculator'!$B$6+A62*12*'Growth Calculator'!$B$7,"")</f>
        <v/>
      </c>
      <c r="C62" s="8" t="str">
        <f>IF(A62&lt;='Growth Calculator'!$B$9,C61*(1+'Growth Calculator'!$B$12)^12+'Growth Calculator'!$B$7*IF(ABS('Growth Calculator'!$B$12)&lt;0.000000000001,12,((1+'Growth Calculator'!$B$12)^12-1)/'Growth Calculator'!$B$12),"")</f>
        <v/>
      </c>
      <c r="D62" s="8" t="str">
        <f t="shared" si="2"/>
        <v/>
      </c>
      <c r="E62" s="8" t="str">
        <f t="shared" si="3"/>
        <v/>
      </c>
    </row>
    <row r="63" spans="1:5" x14ac:dyDescent="0.35">
      <c r="A63">
        <v>55</v>
      </c>
      <c r="B63" s="8" t="str">
        <f>IF(A63&lt;='Growth Calculator'!$B$9,'Growth Calculator'!$B$6+A63*12*'Growth Calculator'!$B$7,"")</f>
        <v/>
      </c>
      <c r="C63" s="8" t="str">
        <f>IF(A63&lt;='Growth Calculator'!$B$9,C62*(1+'Growth Calculator'!$B$12)^12+'Growth Calculator'!$B$7*IF(ABS('Growth Calculator'!$B$12)&lt;0.000000000001,12,((1+'Growth Calculator'!$B$12)^12-1)/'Growth Calculator'!$B$12),"")</f>
        <v/>
      </c>
      <c r="D63" s="8" t="str">
        <f t="shared" si="2"/>
        <v/>
      </c>
      <c r="E63" s="8" t="str">
        <f t="shared" si="3"/>
        <v/>
      </c>
    </row>
    <row r="64" spans="1:5" x14ac:dyDescent="0.35">
      <c r="A64">
        <v>56</v>
      </c>
      <c r="B64" s="8" t="str">
        <f>IF(A64&lt;='Growth Calculator'!$B$9,'Growth Calculator'!$B$6+A64*12*'Growth Calculator'!$B$7,"")</f>
        <v/>
      </c>
      <c r="C64" s="8" t="str">
        <f>IF(A64&lt;='Growth Calculator'!$B$9,C63*(1+'Growth Calculator'!$B$12)^12+'Growth Calculator'!$B$7*IF(ABS('Growth Calculator'!$B$12)&lt;0.000000000001,12,((1+'Growth Calculator'!$B$12)^12-1)/'Growth Calculator'!$B$12),"")</f>
        <v/>
      </c>
      <c r="D64" s="8" t="str">
        <f t="shared" si="2"/>
        <v/>
      </c>
      <c r="E64" s="8" t="str">
        <f t="shared" si="3"/>
        <v/>
      </c>
    </row>
    <row r="65" spans="1:5" x14ac:dyDescent="0.35">
      <c r="A65">
        <v>57</v>
      </c>
      <c r="B65" s="8" t="str">
        <f>IF(A65&lt;='Growth Calculator'!$B$9,'Growth Calculator'!$B$6+A65*12*'Growth Calculator'!$B$7,"")</f>
        <v/>
      </c>
      <c r="C65" s="8" t="str">
        <f>IF(A65&lt;='Growth Calculator'!$B$9,C64*(1+'Growth Calculator'!$B$12)^12+'Growth Calculator'!$B$7*IF(ABS('Growth Calculator'!$B$12)&lt;0.000000000001,12,((1+'Growth Calculator'!$B$12)^12-1)/'Growth Calculator'!$B$12),"")</f>
        <v/>
      </c>
      <c r="D65" s="8" t="str">
        <f t="shared" si="2"/>
        <v/>
      </c>
      <c r="E65" s="8" t="str">
        <f t="shared" si="3"/>
        <v/>
      </c>
    </row>
    <row r="66" spans="1:5" x14ac:dyDescent="0.35">
      <c r="A66">
        <v>58</v>
      </c>
      <c r="B66" s="8" t="str">
        <f>IF(A66&lt;='Growth Calculator'!$B$9,'Growth Calculator'!$B$6+A66*12*'Growth Calculator'!$B$7,"")</f>
        <v/>
      </c>
      <c r="C66" s="8" t="str">
        <f>IF(A66&lt;='Growth Calculator'!$B$9,C65*(1+'Growth Calculator'!$B$12)^12+'Growth Calculator'!$B$7*IF(ABS('Growth Calculator'!$B$12)&lt;0.000000000001,12,((1+'Growth Calculator'!$B$12)^12-1)/'Growth Calculator'!$B$12),"")</f>
        <v/>
      </c>
      <c r="D66" s="8" t="str">
        <f t="shared" si="2"/>
        <v/>
      </c>
      <c r="E66" s="8" t="str">
        <f t="shared" si="3"/>
        <v/>
      </c>
    </row>
    <row r="67" spans="1:5" x14ac:dyDescent="0.35">
      <c r="A67">
        <v>59</v>
      </c>
      <c r="B67" s="8" t="str">
        <f>IF(A67&lt;='Growth Calculator'!$B$9,'Growth Calculator'!$B$6+A67*12*'Growth Calculator'!$B$7,"")</f>
        <v/>
      </c>
      <c r="C67" s="8" t="str">
        <f>IF(A67&lt;='Growth Calculator'!$B$9,C66*(1+'Growth Calculator'!$B$12)^12+'Growth Calculator'!$B$7*IF(ABS('Growth Calculator'!$B$12)&lt;0.000000000001,12,((1+'Growth Calculator'!$B$12)^12-1)/'Growth Calculator'!$B$12),"")</f>
        <v/>
      </c>
      <c r="D67" s="8" t="str">
        <f t="shared" si="2"/>
        <v/>
      </c>
      <c r="E67" s="8" t="str">
        <f t="shared" si="3"/>
        <v/>
      </c>
    </row>
    <row r="68" spans="1:5" x14ac:dyDescent="0.35">
      <c r="A68">
        <v>60</v>
      </c>
      <c r="B68" s="8" t="str">
        <f>IF(A68&lt;='Growth Calculator'!$B$9,'Growth Calculator'!$B$6+A68*12*'Growth Calculator'!$B$7,"")</f>
        <v/>
      </c>
      <c r="C68" s="8" t="str">
        <f>IF(A68&lt;='Growth Calculator'!$B$9,C67*(1+'Growth Calculator'!$B$12)^12+'Growth Calculator'!$B$7*IF(ABS('Growth Calculator'!$B$12)&lt;0.000000000001,12,((1+'Growth Calculator'!$B$12)^12-1)/'Growth Calculator'!$B$12),"")</f>
        <v/>
      </c>
      <c r="D68" s="8" t="str">
        <f t="shared" si="2"/>
        <v/>
      </c>
      <c r="E68" s="8" t="str">
        <f t="shared" si="3"/>
        <v/>
      </c>
    </row>
  </sheetData>
  <mergeCells count="2">
    <mergeCell ref="A1:H2"/>
    <mergeCell ref="A4:H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6"/>
  <sheetViews>
    <sheetView workbookViewId="0">
      <pane ySplit="15" topLeftCell="A16" activePane="bottomLeft" state="frozen"/>
      <selection pane="bottomLeft" sqref="A1:J2"/>
    </sheetView>
  </sheetViews>
  <sheetFormatPr defaultRowHeight="14.5" x14ac:dyDescent="0.35"/>
  <cols>
    <col min="1" max="1" width="18" customWidth="1"/>
    <col min="2" max="3" width="24" customWidth="1"/>
    <col min="4" max="4" width="25" customWidth="1"/>
    <col min="5" max="5" width="4" customWidth="1"/>
    <col min="6" max="7" width="21" customWidth="1"/>
    <col min="8" max="9" width="22" customWidth="1"/>
    <col min="10" max="10" width="17" customWidth="1"/>
  </cols>
  <sheetData>
    <row r="1" spans="1:10" ht="32" customHeight="1" x14ac:dyDescent="0.35">
      <c r="A1" s="15" t="s">
        <v>37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2" customHeight="1" x14ac:dyDescent="0.35">
      <c r="A2" s="15"/>
      <c r="B2" s="15"/>
      <c r="C2" s="15"/>
      <c r="D2" s="15"/>
      <c r="E2" s="15"/>
      <c r="F2" s="15"/>
      <c r="G2" s="15"/>
      <c r="H2" s="15"/>
      <c r="I2" s="15"/>
      <c r="J2" s="15"/>
    </row>
    <row r="4" spans="1:10" ht="26" customHeight="1" x14ac:dyDescent="0.35">
      <c r="A4" s="3" t="s">
        <v>38</v>
      </c>
      <c r="B4" s="3" t="s">
        <v>39</v>
      </c>
      <c r="C4" s="3" t="s">
        <v>40</v>
      </c>
      <c r="D4" s="3" t="s">
        <v>41</v>
      </c>
    </row>
    <row r="5" spans="1:10" x14ac:dyDescent="0.35">
      <c r="A5" t="s">
        <v>42</v>
      </c>
      <c r="B5" s="14">
        <f>MAX(-100,'Growth Calculator'!$B$8-2)</f>
        <v>5</v>
      </c>
      <c r="C5" s="14">
        <f>'Growth Calculator'!$B$8</f>
        <v>7</v>
      </c>
      <c r="D5" s="14">
        <f>MIN(30,'Growth Calculator'!$B$8+2)</f>
        <v>9</v>
      </c>
    </row>
    <row r="6" spans="1:10" x14ac:dyDescent="0.35">
      <c r="A6" t="s">
        <v>43</v>
      </c>
      <c r="B6" s="7">
        <f>(1+B5/100)^(1/12)-1</f>
        <v>4.0741237836483535E-3</v>
      </c>
      <c r="C6" s="7">
        <f>(1+C5/100)^(1/12)-1</f>
        <v>5.6541453874052738E-3</v>
      </c>
      <c r="D6" s="7">
        <f>(1+D5/100)^(1/12)-1</f>
        <v>7.2073233161367156E-3</v>
      </c>
    </row>
    <row r="8" spans="1:10" ht="26" customHeight="1" x14ac:dyDescent="0.35">
      <c r="A8" s="3" t="s">
        <v>44</v>
      </c>
      <c r="B8" s="9">
        <f>INDEX(B16:B76,'Growth Calculator'!$B$9+1)</f>
        <v>94427.385589284822</v>
      </c>
      <c r="C8" s="9">
        <f>INDEX(C16:C76,'Growth Calculator'!$B$9+1)</f>
        <v>120855.69762510559</v>
      </c>
      <c r="D8" s="9">
        <f>INDEX(D16:D76,'Growth Calculator'!$B$9+1)</f>
        <v>155792.39424999119</v>
      </c>
    </row>
    <row r="9" spans="1:10" x14ac:dyDescent="0.35">
      <c r="A9" t="s">
        <v>45</v>
      </c>
      <c r="B9" s="8">
        <f>'Growth Calculator'!$B$19</f>
        <v>53000</v>
      </c>
      <c r="C9" s="8">
        <f>'Growth Calculator'!$B$19</f>
        <v>53000</v>
      </c>
      <c r="D9" s="8">
        <f>'Growth Calculator'!$B$19</f>
        <v>53000</v>
      </c>
    </row>
    <row r="10" spans="1:10" x14ac:dyDescent="0.35">
      <c r="A10" t="s">
        <v>35</v>
      </c>
      <c r="B10" s="8">
        <f>B8-B9</f>
        <v>41427.385589284822</v>
      </c>
      <c r="C10" s="8">
        <f>C8-C9</f>
        <v>67855.697625105589</v>
      </c>
      <c r="D10" s="8">
        <f>D8-D9</f>
        <v>102792.39424999119</v>
      </c>
    </row>
    <row r="12" spans="1:10" x14ac:dyDescent="0.35">
      <c r="A12" t="s">
        <v>46</v>
      </c>
      <c r="B12" s="8">
        <f>D8-B8</f>
        <v>61365.008660706371</v>
      </c>
    </row>
    <row r="15" spans="1:10" ht="26" customHeight="1" x14ac:dyDescent="0.35">
      <c r="A15" s="3" t="s">
        <v>32</v>
      </c>
      <c r="B15" s="3" t="s">
        <v>47</v>
      </c>
      <c r="C15" s="3" t="s">
        <v>48</v>
      </c>
      <c r="D15" s="3" t="s">
        <v>49</v>
      </c>
    </row>
    <row r="16" spans="1:10" x14ac:dyDescent="0.35">
      <c r="A16">
        <v>0</v>
      </c>
      <c r="B16" s="8">
        <f>'Growth Calculator'!$B$6</f>
        <v>5000</v>
      </c>
      <c r="C16" s="8">
        <f>'Growth Calculator'!$B$6</f>
        <v>5000</v>
      </c>
      <c r="D16" s="8">
        <f>'Growth Calculator'!$B$6</f>
        <v>5000</v>
      </c>
    </row>
    <row r="17" spans="1:4" x14ac:dyDescent="0.35">
      <c r="A17">
        <v>1</v>
      </c>
      <c r="B17" s="8">
        <f>IF($A17&lt;='Growth Calculator'!$B$9,B16*(1+B$6)^12+'Growth Calculator'!$B$7*IF(ABS(B$6)&lt;0.000000000001,12,((1+B$6)^12-1)/B$6),"")</f>
        <v>7704.5155059194876</v>
      </c>
      <c r="C17" s="8">
        <f>IF($A17&lt;='Growth Calculator'!$B$9,C16*(1+C$6)^12+'Growth Calculator'!$B$7*IF(ABS(C$6)&lt;0.000000000001,12,((1+C$6)^12-1)/C$6),"")</f>
        <v>7826.0594291022835</v>
      </c>
      <c r="D17" s="8">
        <f>IF($A17&lt;='Growth Calculator'!$B$9,D16*(1+D$6)^12+'Growth Calculator'!$B$7*IF(ABS(D$6)&lt;0.000000000001,12,((1+D$6)^12-1)/D$6),"")</f>
        <v>7947.4597656385231</v>
      </c>
    </row>
    <row r="18" spans="1:4" x14ac:dyDescent="0.35">
      <c r="A18">
        <v>2</v>
      </c>
      <c r="B18" s="8">
        <f>IF($A18&lt;='Growth Calculator'!$B$9,B17*(1+B$6)^12+'Growth Calculator'!$B$7*IF(ABS(B$6)&lt;0.000000000001,12,((1+B$6)^12-1)/B$6),"")</f>
        <v>10544.256787134953</v>
      </c>
      <c r="C18" s="8">
        <f>IF($A18&lt;='Growth Calculator'!$B$9,C17*(1+C$6)^12+'Growth Calculator'!$B$7*IF(ABS(C$6)&lt;0.000000000001,12,((1+C$6)^12-1)/C$6),"")</f>
        <v>10849.943018241727</v>
      </c>
      <c r="D18" s="8">
        <f>IF($A18&lt;='Growth Calculator'!$B$9,D17*(1+D$6)^12+'Growth Calculator'!$B$7*IF(ABS(D$6)&lt;0.000000000001,12,((1+D$6)^12-1)/D$6),"")</f>
        <v>11160.190910184512</v>
      </c>
    </row>
    <row r="19" spans="1:4" x14ac:dyDescent="0.35">
      <c r="A19">
        <v>3</v>
      </c>
      <c r="B19" s="8">
        <f>IF($A19&lt;='Growth Calculator'!$B$9,B18*(1+B$6)^12+'Growth Calculator'!$B$7*IF(ABS(B$6)&lt;0.000000000001,12,((1+B$6)^12-1)/B$6),"")</f>
        <v>13525.985132411195</v>
      </c>
      <c r="C19" s="8">
        <f>IF($A19&lt;='Growth Calculator'!$B$9,C18*(1+C$6)^12+'Growth Calculator'!$B$7*IF(ABS(C$6)&lt;0.000000000001,12,((1+C$6)^12-1)/C$6),"")</f>
        <v>14085.498458620932</v>
      </c>
      <c r="D19" s="8">
        <f>IF($A19&lt;='Growth Calculator'!$B$9,D18*(1+D$6)^12+'Growth Calculator'!$B$7*IF(ABS(D$6)&lt;0.000000000001,12,((1+D$6)^12-1)/D$6),"")</f>
        <v>14662.067857739639</v>
      </c>
    </row>
    <row r="20" spans="1:4" x14ac:dyDescent="0.35">
      <c r="A20">
        <v>4</v>
      </c>
      <c r="B20" s="8">
        <f>IF($A20&lt;='Growth Calculator'!$B$9,B19*(1+B$6)^12+'Growth Calculator'!$B$7*IF(ABS(B$6)&lt;0.000000000001,12,((1+B$6)^12-1)/B$6),"")</f>
        <v>16656.799894951251</v>
      </c>
      <c r="C20" s="8">
        <f>IF($A20&lt;='Growth Calculator'!$B$9,C19*(1+C$6)^12+'Growth Calculator'!$B$7*IF(ABS(C$6)&lt;0.000000000001,12,((1+C$6)^12-1)/C$6),"")</f>
        <v>17547.542779826683</v>
      </c>
      <c r="D20" s="8">
        <f>IF($A20&lt;='Growth Calculator'!$B$9,D19*(1+D$6)^12+'Growth Calculator'!$B$7*IF(ABS(D$6)&lt;0.000000000001,12,((1+D$6)^12-1)/D$6),"")</f>
        <v>18479.113730574725</v>
      </c>
    </row>
    <row r="21" spans="1:4" x14ac:dyDescent="0.35">
      <c r="A21">
        <v>5</v>
      </c>
      <c r="B21" s="8">
        <f>IF($A21&lt;='Growth Calculator'!$B$9,B20*(1+B$6)^12+'Growth Calculator'!$B$7*IF(ABS(B$6)&lt;0.000000000001,12,((1+B$6)^12-1)/B$6),"")</f>
        <v>19944.155395618312</v>
      </c>
      <c r="C21" s="8">
        <f>IF($A21&lt;='Growth Calculator'!$B$9,C20*(1+C$6)^12+'Growth Calculator'!$B$7*IF(ABS(C$6)&lt;0.000000000001,12,((1+C$6)^12-1)/C$6),"")</f>
        <v>21251.930203516833</v>
      </c>
      <c r="D21" s="8">
        <f>IF($A21&lt;='Growth Calculator'!$B$9,D20*(1+D$6)^12+'Growth Calculator'!$B$7*IF(ABS(D$6)&lt;0.000000000001,12,((1+D$6)^12-1)/D$6),"")</f>
        <v>22639.693731964966</v>
      </c>
    </row>
    <row r="22" spans="1:4" x14ac:dyDescent="0.35">
      <c r="A22">
        <v>6</v>
      </c>
      <c r="B22" s="8">
        <f>IF($A22&lt;='Growth Calculator'!$B$9,B21*(1+B$6)^12+'Growth Calculator'!$B$7*IF(ABS(B$6)&lt;0.000000000001,12,((1+B$6)^12-1)/B$6),"")</f>
        <v>23395.878671318733</v>
      </c>
      <c r="C22" s="8">
        <f>IF($A22&lt;='Growth Calculator'!$B$9,C21*(1+C$6)^12+'Growth Calculator'!$B$7*IF(ABS(C$6)&lt;0.000000000001,12,((1+C$6)^12-1)/C$6),"")</f>
        <v>25215.624746865295</v>
      </c>
      <c r="D22" s="8">
        <f>IF($A22&lt;='Growth Calculator'!$B$9,D21*(1+D$6)^12+'Growth Calculator'!$B$7*IF(ABS(D$6)&lt;0.000000000001,12,((1+D$6)^12-1)/D$6),"")</f>
        <v>27174.725933480328</v>
      </c>
    </row>
    <row r="23" spans="1:4" x14ac:dyDescent="0.35">
      <c r="A23">
        <v>7</v>
      </c>
      <c r="B23" s="8">
        <f>IF($A23&lt;='Growth Calculator'!$B$9,B22*(1+B$6)^12+'Growth Calculator'!$B$7*IF(ABS(B$6)&lt;0.000000000001,12,((1+B$6)^12-1)/B$6),"")</f>
        <v>27020.188110804178</v>
      </c>
      <c r="C23" s="8">
        <f>IF($A23&lt;='Growth Calculator'!$B$9,C22*(1+C$6)^12+'Growth Calculator'!$B$7*IF(ABS(C$6)&lt;0.000000000001,12,((1+C$6)^12-1)/C$6),"")</f>
        <v>29456.77790824815</v>
      </c>
      <c r="D23" s="8">
        <f>IF($A23&lt;='Growth Calculator'!$B$9,D22*(1+D$6)^12+'Growth Calculator'!$B$7*IF(ABS(D$6)&lt;0.000000000001,12,((1+D$6)^12-1)/D$6),"")</f>
        <v>32117.911033132066</v>
      </c>
    </row>
    <row r="24" spans="1:4" x14ac:dyDescent="0.35">
      <c r="A24">
        <v>8</v>
      </c>
      <c r="B24" s="8">
        <f>IF($A24&lt;='Growth Calculator'!$B$9,B23*(1+B$6)^12+'Growth Calculator'!$B$7*IF(ABS(B$6)&lt;0.000000000001,12,((1+B$6)^12-1)/B$6),"")</f>
        <v>30825.713022263899</v>
      </c>
      <c r="C24" s="8">
        <f>IF($A24&lt;='Growth Calculator'!$B$9,C23*(1+C$6)^12+'Growth Calculator'!$B$7*IF(ABS(C$6)&lt;0.000000000001,12,((1+C$6)^12-1)/C$6),"")</f>
        <v>33994.811790927808</v>
      </c>
      <c r="D24" s="8">
        <f>IF($A24&lt;='Growth Calculator'!$B$9,D23*(1+D$6)^12+'Growth Calculator'!$B$7*IF(ABS(D$6)&lt;0.000000000001,12,((1+D$6)^12-1)/D$6),"")</f>
        <v>37505.98279175246</v>
      </c>
    </row>
    <row r="25" spans="1:4" x14ac:dyDescent="0.35">
      <c r="A25">
        <v>9</v>
      </c>
      <c r="B25" s="8">
        <f>IF($A25&lt;='Growth Calculator'!$B$9,B24*(1+B$6)^12+'Growth Calculator'!$B$7*IF(ABS(B$6)&lt;0.000000000001,12,((1+B$6)^12-1)/B$6),"")</f>
        <v>34821.51417929661</v>
      </c>
      <c r="C25" s="8">
        <f>IF($A25&lt;='Growth Calculator'!$B$9,C24*(1+C$6)^12+'Growth Calculator'!$B$7*IF(ABS(C$6)&lt;0.000000000001,12,((1+C$6)^12-1)/C$6),"")</f>
        <v>38850.508045395043</v>
      </c>
      <c r="D25" s="8">
        <f>IF($A25&lt;='Growth Calculator'!$B$9,D24*(1+D$6)^12+'Growth Calculator'!$B$7*IF(ABS(D$6)&lt;0.000000000001,12,((1+D$6)^12-1)/D$6),"")</f>
        <v>43378.981008648683</v>
      </c>
    </row>
    <row r="26" spans="1:4" x14ac:dyDescent="0.35">
      <c r="A26">
        <v>10</v>
      </c>
      <c r="B26" s="8">
        <f>IF($A26&lt;='Growth Calculator'!$B$9,B25*(1+B$6)^12+'Growth Calculator'!$B$7*IF(ABS(B$6)&lt;0.000000000001,12,((1+B$6)^12-1)/B$6),"")</f>
        <v>39017.105394180959</v>
      </c>
      <c r="C26" s="8">
        <f>IF($A26&lt;='Growth Calculator'!$B$9,C25*(1+C$6)^12+'Growth Calculator'!$B$7*IF(ABS(C$6)&lt;0.000000000001,12,((1+C$6)^12-1)/C$6),"")</f>
        <v>44046.103037674984</v>
      </c>
      <c r="D26" s="8">
        <f>IF($A26&lt;='Growth Calculator'!$B$9,D25*(1+D$6)^12+'Growth Calculator'!$B$7*IF(ABS(D$6)&lt;0.000000000001,12,((1+D$6)^12-1)/D$6),"")</f>
        <v>49780.549065065563</v>
      </c>
    </row>
    <row r="27" spans="1:4" x14ac:dyDescent="0.35">
      <c r="A27">
        <v>11</v>
      </c>
      <c r="B27" s="8">
        <f>IF($A27&lt;='Growth Calculator'!$B$9,B26*(1+B$6)^12+'Growth Calculator'!$B$7*IF(ABS(B$6)&lt;0.000000000001,12,((1+B$6)^12-1)/B$6),"")</f>
        <v>43422.476169809532</v>
      </c>
      <c r="C27" s="8">
        <f>IF($A27&lt;='Growth Calculator'!$B$9,C26*(1+C$6)^12+'Growth Calculator'!$B$7*IF(ABS(C$6)&lt;0.000000000001,12,((1+C$6)^12-1)/C$6),"")</f>
        <v>49605.389679414518</v>
      </c>
      <c r="D27" s="8">
        <f>IF($A27&lt;='Growth Calculator'!$B$9,D26*(1+D$6)^12+'Growth Calculator'!$B$7*IF(ABS(D$6)&lt;0.000000000001,12,((1+D$6)^12-1)/D$6),"")</f>
        <v>56758.258246559955</v>
      </c>
    </row>
    <row r="28" spans="1:4" x14ac:dyDescent="0.35">
      <c r="A28">
        <v>12</v>
      </c>
      <c r="B28" s="8">
        <f>IF($A28&lt;='Growth Calculator'!$B$9,B27*(1+B$6)^12+'Growth Calculator'!$B$7*IF(ABS(B$6)&lt;0.000000000001,12,((1+B$6)^12-1)/B$6),"")</f>
        <v>48048.115484219539</v>
      </c>
      <c r="C28" s="8">
        <f>IF($A28&lt;='Growth Calculator'!$B$9,C27*(1+C$6)^12+'Growth Calculator'!$B$7*IF(ABS(C$6)&lt;0.000000000001,12,((1+C$6)^12-1)/C$6),"")</f>
        <v>55553.826386075823</v>
      </c>
      <c r="D28" s="8">
        <f>IF($A28&lt;='Growth Calculator'!$B$9,D27*(1+D$6)^12+'Growth Calculator'!$B$7*IF(ABS(D$6)&lt;0.000000000001,12,((1+D$6)^12-1)/D$6),"")</f>
        <v>64363.961254388843</v>
      </c>
    </row>
    <row r="29" spans="1:4" x14ac:dyDescent="0.35">
      <c r="A29">
        <v>13</v>
      </c>
      <c r="B29" s="8">
        <f>IF($A29&lt;='Growth Calculator'!$B$9,B28*(1+B$6)^12+'Growth Calculator'!$B$7*IF(ABS(B$6)&lt;0.000000000001,12,((1+B$6)^12-1)/B$6),"")</f>
        <v>52905.03676435005</v>
      </c>
      <c r="C29" s="8">
        <f>IF($A29&lt;='Growth Calculator'!$B$9,C28*(1+C$6)^12+'Growth Calculator'!$B$7*IF(ABS(C$6)&lt;0.000000000001,12,((1+C$6)^12-1)/C$6),"")</f>
        <v>61918.653662203418</v>
      </c>
      <c r="D29" s="8">
        <f>IF($A29&lt;='Growth Calculator'!$B$9,D28*(1+D$6)^12+'Growth Calculator'!$B$7*IF(ABS(D$6)&lt;0.000000000001,12,((1+D$6)^12-1)/D$6),"")</f>
        <v>72654.177532922331</v>
      </c>
    </row>
    <row r="30" spans="1:4" x14ac:dyDescent="0.35">
      <c r="A30">
        <v>14</v>
      </c>
      <c r="B30" s="8">
        <f>IF($A30&lt;='Growth Calculator'!$B$9,B29*(1+B$6)^12+'Growth Calculator'!$B$7*IF(ABS(B$6)&lt;0.000000000001,12,((1+B$6)^12-1)/B$6),"")</f>
        <v>58004.804108487093</v>
      </c>
      <c r="C30" s="8">
        <f>IF($A30&lt;='Growth Calculator'!$B$9,C29*(1+C$6)^12+'Growth Calculator'!$B$7*IF(ABS(C$6)&lt;0.000000000001,12,((1+C$6)^12-1)/C$6),"")</f>
        <v>68729.018847659943</v>
      </c>
      <c r="D30" s="8">
        <f>IF($A30&lt;='Growth Calculator'!$B$9,D29*(1+D$6)^12+'Growth Calculator'!$B$7*IF(ABS(D$6)&lt;0.000000000001,12,((1+D$6)^12-1)/D$6),"")</f>
        <v>81690.513276523823</v>
      </c>
    </row>
    <row r="31" spans="1:4" x14ac:dyDescent="0.35">
      <c r="A31">
        <v>15</v>
      </c>
      <c r="B31" s="8">
        <f>IF($A31&lt;='Growth Calculator'!$B$9,B30*(1+B$6)^12+'Growth Calculator'!$B$7*IF(ABS(B$6)&lt;0.000000000001,12,((1+B$6)^12-1)/B$6),"")</f>
        <v>63359.559819830996</v>
      </c>
      <c r="C31" s="8">
        <f>IF($A31&lt;='Growth Calculator'!$B$9,C30*(1+C$6)^12+'Growth Calculator'!$B$7*IF(ABS(C$6)&lt;0.000000000001,12,((1+C$6)^12-1)/C$6),"")</f>
        <v>76016.109596098424</v>
      </c>
      <c r="D31" s="8">
        <f>IF($A31&lt;='Growth Calculator'!$B$9,D30*(1+D$6)^12+'Growth Calculator'!$B$7*IF(ABS(D$6)&lt;0.000000000001,12,((1+D$6)^12-1)/D$6),"")</f>
        <v>91540.119237049454</v>
      </c>
    </row>
    <row r="32" spans="1:4" x14ac:dyDescent="0.35">
      <c r="A32">
        <v>16</v>
      </c>
      <c r="B32" s="8">
        <f>IF($A32&lt;='Growth Calculator'!$B$9,B31*(1+B$6)^12+'Growth Calculator'!$B$7*IF(ABS(B$6)&lt;0.000000000001,12,((1+B$6)^12-1)/B$6),"")</f>
        <v>68982.053316742094</v>
      </c>
      <c r="C32" s="8">
        <f>IF($A32&lt;='Growth Calculator'!$B$9,C31*(1+C$6)^12+'Growth Calculator'!$B$7*IF(ABS(C$6)&lt;0.000000000001,12,((1+C$6)^12-1)/C$6),"")</f>
        <v>83813.296696927602</v>
      </c>
      <c r="D32" s="8">
        <f>IF($A32&lt;='Growth Calculator'!$B$9,D31*(1+D$6)^12+'Growth Calculator'!$B$7*IF(ABS(D$6)&lt;0.000000000001,12,((1+D$6)^12-1)/D$6),"")</f>
        <v>102276.18973402238</v>
      </c>
    </row>
    <row r="33" spans="1:4" x14ac:dyDescent="0.35">
      <c r="A33">
        <v>17</v>
      </c>
      <c r="B33" s="8">
        <f>IF($A33&lt;='Growth Calculator'!$B$9,B32*(1+B$6)^12+'Growth Calculator'!$B$7*IF(ABS(B$6)&lt;0.000000000001,12,((1+B$6)^12-1)/B$6),"")</f>
        <v>74885.67148849876</v>
      </c>
      <c r="C33" s="8">
        <f>IF($A33&lt;='Growth Calculator'!$B$9,C32*(1+C$6)^12+'Growth Calculator'!$B$7*IF(ABS(C$6)&lt;0.000000000001,12,((1+C$6)^12-1)/C$6),"")</f>
        <v>92156.286894814824</v>
      </c>
      <c r="D33" s="8">
        <f>IF($A33&lt;='Growth Calculator'!$B$9,D32*(1+D$6)^12+'Growth Calculator'!$B$7*IF(ABS(D$6)&lt;0.000000000001,12,((1+D$6)^12-1)/D$6),"")</f>
        <v>113978.50657572286</v>
      </c>
    </row>
    <row r="34" spans="1:4" x14ac:dyDescent="0.35">
      <c r="A34">
        <v>18</v>
      </c>
      <c r="B34" s="8">
        <f>IF($A34&lt;='Growth Calculator'!$B$9,B33*(1+B$6)^12+'Growth Calculator'!$B$7*IF(ABS(B$6)&lt;0.000000000001,12,((1+B$6)^12-1)/B$6),"")</f>
        <v>81084.470568843259</v>
      </c>
      <c r="C34" s="8">
        <f>IF($A34&lt;='Growth Calculator'!$B$9,C33*(1+C$6)^12+'Growth Calculator'!$B$7*IF(ABS(C$6)&lt;0.000000000001,12,((1+C$6)^12-1)/C$6),"")</f>
        <v>101083.28640655415</v>
      </c>
      <c r="D34" s="8">
        <f>IF($A34&lt;='Growth Calculator'!$B$9,D33*(1+D$6)^12+'Growth Calculator'!$B$7*IF(ABS(D$6)&lt;0.000000000001,12,((1+D$6)^12-1)/D$6),"")</f>
        <v>126734.03193317637</v>
      </c>
    </row>
    <row r="35" spans="1:4" x14ac:dyDescent="0.35">
      <c r="A35">
        <v>19</v>
      </c>
      <c r="B35" s="8">
        <f>IF($A35&lt;='Growth Calculator'!$B$9,B34*(1+B$6)^12+'Growth Calculator'!$B$7*IF(ABS(B$6)&lt;0.000000000001,12,((1+B$6)^12-1)/B$6),"")</f>
        <v>87593.209603204989</v>
      </c>
      <c r="C35" s="8">
        <f>IF($A35&lt;='Growth Calculator'!$B$9,C34*(1+C$6)^12+'Growth Calculator'!$B$7*IF(ABS(C$6)&lt;0.000000000001,12,((1+C$6)^12-1)/C$6),"")</f>
        <v>110635.17588411523</v>
      </c>
      <c r="D35" s="8">
        <f>IF($A35&lt;='Growth Calculator'!$B$9,D34*(1+D$6)^12+'Growth Calculator'!$B$7*IF(ABS(D$6)&lt;0.000000000001,12,((1+D$6)^12-1)/D$6),"")</f>
        <v>140637.5545728007</v>
      </c>
    </row>
    <row r="36" spans="1:4" x14ac:dyDescent="0.35">
      <c r="A36">
        <v>20</v>
      </c>
      <c r="B36" s="8">
        <f>IF($A36&lt;='Growth Calculator'!$B$9,B35*(1+B$6)^12+'Growth Calculator'!$B$7*IF(ABS(B$6)&lt;0.000000000001,12,((1+B$6)^12-1)/B$6),"")</f>
        <v>94427.385589284822</v>
      </c>
      <c r="C36" s="8">
        <f>IF($A36&lt;='Growth Calculator'!$B$9,C35*(1+C$6)^12+'Growth Calculator'!$B$7*IF(ABS(C$6)&lt;0.000000000001,12,((1+C$6)^12-1)/C$6),"")</f>
        <v>120855.69762510559</v>
      </c>
      <c r="D36" s="8">
        <f>IF($A36&lt;='Growth Calculator'!$B$9,D35*(1+D$6)^12+'Growth Calculator'!$B$7*IF(ABS(D$6)&lt;0.000000000001,12,((1+D$6)^12-1)/D$6),"")</f>
        <v>155792.39424999119</v>
      </c>
    </row>
    <row r="37" spans="1:4" x14ac:dyDescent="0.35">
      <c r="A37">
        <v>21</v>
      </c>
      <c r="B37" s="8" t="str">
        <f>IF($A37&lt;='Growth Calculator'!$B$9,B36*(1+B$6)^12+'Growth Calculator'!$B$7*IF(ABS(B$6)&lt;0.000000000001,12,((1+B$6)^12-1)/B$6),"")</f>
        <v/>
      </c>
      <c r="C37" s="8" t="str">
        <f>IF($A37&lt;='Growth Calculator'!$B$9,C36*(1+C$6)^12+'Growth Calculator'!$B$7*IF(ABS(C$6)&lt;0.000000000001,12,((1+C$6)^12-1)/C$6),"")</f>
        <v/>
      </c>
      <c r="D37" s="8" t="str">
        <f>IF($A37&lt;='Growth Calculator'!$B$9,D36*(1+D$6)^12+'Growth Calculator'!$B$7*IF(ABS(D$6)&lt;0.000000000001,12,((1+D$6)^12-1)/D$6),"")</f>
        <v/>
      </c>
    </row>
    <row r="38" spans="1:4" x14ac:dyDescent="0.35">
      <c r="A38">
        <v>22</v>
      </c>
      <c r="B38" s="8" t="str">
        <f>IF($A38&lt;='Growth Calculator'!$B$9,B37*(1+B$6)^12+'Growth Calculator'!$B$7*IF(ABS(B$6)&lt;0.000000000001,12,((1+B$6)^12-1)/B$6),"")</f>
        <v/>
      </c>
      <c r="C38" s="8" t="str">
        <f>IF($A38&lt;='Growth Calculator'!$B$9,C37*(1+C$6)^12+'Growth Calculator'!$B$7*IF(ABS(C$6)&lt;0.000000000001,12,((1+C$6)^12-1)/C$6),"")</f>
        <v/>
      </c>
      <c r="D38" s="8" t="str">
        <f>IF($A38&lt;='Growth Calculator'!$B$9,D37*(1+D$6)^12+'Growth Calculator'!$B$7*IF(ABS(D$6)&lt;0.000000000001,12,((1+D$6)^12-1)/D$6),"")</f>
        <v/>
      </c>
    </row>
    <row r="39" spans="1:4" x14ac:dyDescent="0.35">
      <c r="A39">
        <v>23</v>
      </c>
      <c r="B39" s="8" t="str">
        <f>IF($A39&lt;='Growth Calculator'!$B$9,B38*(1+B$6)^12+'Growth Calculator'!$B$7*IF(ABS(B$6)&lt;0.000000000001,12,((1+B$6)^12-1)/B$6),"")</f>
        <v/>
      </c>
      <c r="C39" s="8" t="str">
        <f>IF($A39&lt;='Growth Calculator'!$B$9,C38*(1+C$6)^12+'Growth Calculator'!$B$7*IF(ABS(C$6)&lt;0.000000000001,12,((1+C$6)^12-1)/C$6),"")</f>
        <v/>
      </c>
      <c r="D39" s="8" t="str">
        <f>IF($A39&lt;='Growth Calculator'!$B$9,D38*(1+D$6)^12+'Growth Calculator'!$B$7*IF(ABS(D$6)&lt;0.000000000001,12,((1+D$6)^12-1)/D$6),"")</f>
        <v/>
      </c>
    </row>
    <row r="40" spans="1:4" x14ac:dyDescent="0.35">
      <c r="A40">
        <v>24</v>
      </c>
      <c r="B40" s="8" t="str">
        <f>IF($A40&lt;='Growth Calculator'!$B$9,B39*(1+B$6)^12+'Growth Calculator'!$B$7*IF(ABS(B$6)&lt;0.000000000001,12,((1+B$6)^12-1)/B$6),"")</f>
        <v/>
      </c>
      <c r="C40" s="8" t="str">
        <f>IF($A40&lt;='Growth Calculator'!$B$9,C39*(1+C$6)^12+'Growth Calculator'!$B$7*IF(ABS(C$6)&lt;0.000000000001,12,((1+C$6)^12-1)/C$6),"")</f>
        <v/>
      </c>
      <c r="D40" s="8" t="str">
        <f>IF($A40&lt;='Growth Calculator'!$B$9,D39*(1+D$6)^12+'Growth Calculator'!$B$7*IF(ABS(D$6)&lt;0.000000000001,12,((1+D$6)^12-1)/D$6),"")</f>
        <v/>
      </c>
    </row>
    <row r="41" spans="1:4" x14ac:dyDescent="0.35">
      <c r="A41">
        <v>25</v>
      </c>
      <c r="B41" s="8" t="str">
        <f>IF($A41&lt;='Growth Calculator'!$B$9,B40*(1+B$6)^12+'Growth Calculator'!$B$7*IF(ABS(B$6)&lt;0.000000000001,12,((1+B$6)^12-1)/B$6),"")</f>
        <v/>
      </c>
      <c r="C41" s="8" t="str">
        <f>IF($A41&lt;='Growth Calculator'!$B$9,C40*(1+C$6)^12+'Growth Calculator'!$B$7*IF(ABS(C$6)&lt;0.000000000001,12,((1+C$6)^12-1)/C$6),"")</f>
        <v/>
      </c>
      <c r="D41" s="8" t="str">
        <f>IF($A41&lt;='Growth Calculator'!$B$9,D40*(1+D$6)^12+'Growth Calculator'!$B$7*IF(ABS(D$6)&lt;0.000000000001,12,((1+D$6)^12-1)/D$6),"")</f>
        <v/>
      </c>
    </row>
    <row r="42" spans="1:4" x14ac:dyDescent="0.35">
      <c r="A42">
        <v>26</v>
      </c>
      <c r="B42" s="8" t="str">
        <f>IF($A42&lt;='Growth Calculator'!$B$9,B41*(1+B$6)^12+'Growth Calculator'!$B$7*IF(ABS(B$6)&lt;0.000000000001,12,((1+B$6)^12-1)/B$6),"")</f>
        <v/>
      </c>
      <c r="C42" s="8" t="str">
        <f>IF($A42&lt;='Growth Calculator'!$B$9,C41*(1+C$6)^12+'Growth Calculator'!$B$7*IF(ABS(C$6)&lt;0.000000000001,12,((1+C$6)^12-1)/C$6),"")</f>
        <v/>
      </c>
      <c r="D42" s="8" t="str">
        <f>IF($A42&lt;='Growth Calculator'!$B$9,D41*(1+D$6)^12+'Growth Calculator'!$B$7*IF(ABS(D$6)&lt;0.000000000001,12,((1+D$6)^12-1)/D$6),"")</f>
        <v/>
      </c>
    </row>
    <row r="43" spans="1:4" x14ac:dyDescent="0.35">
      <c r="A43">
        <v>27</v>
      </c>
      <c r="B43" s="8" t="str">
        <f>IF($A43&lt;='Growth Calculator'!$B$9,B42*(1+B$6)^12+'Growth Calculator'!$B$7*IF(ABS(B$6)&lt;0.000000000001,12,((1+B$6)^12-1)/B$6),"")</f>
        <v/>
      </c>
      <c r="C43" s="8" t="str">
        <f>IF($A43&lt;='Growth Calculator'!$B$9,C42*(1+C$6)^12+'Growth Calculator'!$B$7*IF(ABS(C$6)&lt;0.000000000001,12,((1+C$6)^12-1)/C$6),"")</f>
        <v/>
      </c>
      <c r="D43" s="8" t="str">
        <f>IF($A43&lt;='Growth Calculator'!$B$9,D42*(1+D$6)^12+'Growth Calculator'!$B$7*IF(ABS(D$6)&lt;0.000000000001,12,((1+D$6)^12-1)/D$6),"")</f>
        <v/>
      </c>
    </row>
    <row r="44" spans="1:4" x14ac:dyDescent="0.35">
      <c r="A44">
        <v>28</v>
      </c>
      <c r="B44" s="8" t="str">
        <f>IF($A44&lt;='Growth Calculator'!$B$9,B43*(1+B$6)^12+'Growth Calculator'!$B$7*IF(ABS(B$6)&lt;0.000000000001,12,((1+B$6)^12-1)/B$6),"")</f>
        <v/>
      </c>
      <c r="C44" s="8" t="str">
        <f>IF($A44&lt;='Growth Calculator'!$B$9,C43*(1+C$6)^12+'Growth Calculator'!$B$7*IF(ABS(C$6)&lt;0.000000000001,12,((1+C$6)^12-1)/C$6),"")</f>
        <v/>
      </c>
      <c r="D44" s="8" t="str">
        <f>IF($A44&lt;='Growth Calculator'!$B$9,D43*(1+D$6)^12+'Growth Calculator'!$B$7*IF(ABS(D$6)&lt;0.000000000001,12,((1+D$6)^12-1)/D$6),"")</f>
        <v/>
      </c>
    </row>
    <row r="45" spans="1:4" x14ac:dyDescent="0.35">
      <c r="A45">
        <v>29</v>
      </c>
      <c r="B45" s="8" t="str">
        <f>IF($A45&lt;='Growth Calculator'!$B$9,B44*(1+B$6)^12+'Growth Calculator'!$B$7*IF(ABS(B$6)&lt;0.000000000001,12,((1+B$6)^12-1)/B$6),"")</f>
        <v/>
      </c>
      <c r="C45" s="8" t="str">
        <f>IF($A45&lt;='Growth Calculator'!$B$9,C44*(1+C$6)^12+'Growth Calculator'!$B$7*IF(ABS(C$6)&lt;0.000000000001,12,((1+C$6)^12-1)/C$6),"")</f>
        <v/>
      </c>
      <c r="D45" s="8" t="str">
        <f>IF($A45&lt;='Growth Calculator'!$B$9,D44*(1+D$6)^12+'Growth Calculator'!$B$7*IF(ABS(D$6)&lt;0.000000000001,12,((1+D$6)^12-1)/D$6),"")</f>
        <v/>
      </c>
    </row>
    <row r="46" spans="1:4" x14ac:dyDescent="0.35">
      <c r="A46">
        <v>30</v>
      </c>
      <c r="B46" s="8" t="str">
        <f>IF($A46&lt;='Growth Calculator'!$B$9,B45*(1+B$6)^12+'Growth Calculator'!$B$7*IF(ABS(B$6)&lt;0.000000000001,12,((1+B$6)^12-1)/B$6),"")</f>
        <v/>
      </c>
      <c r="C46" s="8" t="str">
        <f>IF($A46&lt;='Growth Calculator'!$B$9,C45*(1+C$6)^12+'Growth Calculator'!$B$7*IF(ABS(C$6)&lt;0.000000000001,12,((1+C$6)^12-1)/C$6),"")</f>
        <v/>
      </c>
      <c r="D46" s="8" t="str">
        <f>IF($A46&lt;='Growth Calculator'!$B$9,D45*(1+D$6)^12+'Growth Calculator'!$B$7*IF(ABS(D$6)&lt;0.000000000001,12,((1+D$6)^12-1)/D$6),"")</f>
        <v/>
      </c>
    </row>
    <row r="47" spans="1:4" x14ac:dyDescent="0.35">
      <c r="A47">
        <v>31</v>
      </c>
      <c r="B47" s="8" t="str">
        <f>IF($A47&lt;='Growth Calculator'!$B$9,B46*(1+B$6)^12+'Growth Calculator'!$B$7*IF(ABS(B$6)&lt;0.000000000001,12,((1+B$6)^12-1)/B$6),"")</f>
        <v/>
      </c>
      <c r="C47" s="8" t="str">
        <f>IF($A47&lt;='Growth Calculator'!$B$9,C46*(1+C$6)^12+'Growth Calculator'!$B$7*IF(ABS(C$6)&lt;0.000000000001,12,((1+C$6)^12-1)/C$6),"")</f>
        <v/>
      </c>
      <c r="D47" s="8" t="str">
        <f>IF($A47&lt;='Growth Calculator'!$B$9,D46*(1+D$6)^12+'Growth Calculator'!$B$7*IF(ABS(D$6)&lt;0.000000000001,12,((1+D$6)^12-1)/D$6),"")</f>
        <v/>
      </c>
    </row>
    <row r="48" spans="1:4" x14ac:dyDescent="0.35">
      <c r="A48">
        <v>32</v>
      </c>
      <c r="B48" s="8" t="str">
        <f>IF($A48&lt;='Growth Calculator'!$B$9,B47*(1+B$6)^12+'Growth Calculator'!$B$7*IF(ABS(B$6)&lt;0.000000000001,12,((1+B$6)^12-1)/B$6),"")</f>
        <v/>
      </c>
      <c r="C48" s="8" t="str">
        <f>IF($A48&lt;='Growth Calculator'!$B$9,C47*(1+C$6)^12+'Growth Calculator'!$B$7*IF(ABS(C$6)&lt;0.000000000001,12,((1+C$6)^12-1)/C$6),"")</f>
        <v/>
      </c>
      <c r="D48" s="8" t="str">
        <f>IF($A48&lt;='Growth Calculator'!$B$9,D47*(1+D$6)^12+'Growth Calculator'!$B$7*IF(ABS(D$6)&lt;0.000000000001,12,((1+D$6)^12-1)/D$6),"")</f>
        <v/>
      </c>
    </row>
    <row r="49" spans="1:4" x14ac:dyDescent="0.35">
      <c r="A49">
        <v>33</v>
      </c>
      <c r="B49" s="8" t="str">
        <f>IF($A49&lt;='Growth Calculator'!$B$9,B48*(1+B$6)^12+'Growth Calculator'!$B$7*IF(ABS(B$6)&lt;0.000000000001,12,((1+B$6)^12-1)/B$6),"")</f>
        <v/>
      </c>
      <c r="C49" s="8" t="str">
        <f>IF($A49&lt;='Growth Calculator'!$B$9,C48*(1+C$6)^12+'Growth Calculator'!$B$7*IF(ABS(C$6)&lt;0.000000000001,12,((1+C$6)^12-1)/C$6),"")</f>
        <v/>
      </c>
      <c r="D49" s="8" t="str">
        <f>IF($A49&lt;='Growth Calculator'!$B$9,D48*(1+D$6)^12+'Growth Calculator'!$B$7*IF(ABS(D$6)&lt;0.000000000001,12,((1+D$6)^12-1)/D$6),"")</f>
        <v/>
      </c>
    </row>
    <row r="50" spans="1:4" x14ac:dyDescent="0.35">
      <c r="A50">
        <v>34</v>
      </c>
      <c r="B50" s="8" t="str">
        <f>IF($A50&lt;='Growth Calculator'!$B$9,B49*(1+B$6)^12+'Growth Calculator'!$B$7*IF(ABS(B$6)&lt;0.000000000001,12,((1+B$6)^12-1)/B$6),"")</f>
        <v/>
      </c>
      <c r="C50" s="8" t="str">
        <f>IF($A50&lt;='Growth Calculator'!$B$9,C49*(1+C$6)^12+'Growth Calculator'!$B$7*IF(ABS(C$6)&lt;0.000000000001,12,((1+C$6)^12-1)/C$6),"")</f>
        <v/>
      </c>
      <c r="D50" s="8" t="str">
        <f>IF($A50&lt;='Growth Calculator'!$B$9,D49*(1+D$6)^12+'Growth Calculator'!$B$7*IF(ABS(D$6)&lt;0.000000000001,12,((1+D$6)^12-1)/D$6),"")</f>
        <v/>
      </c>
    </row>
    <row r="51" spans="1:4" x14ac:dyDescent="0.35">
      <c r="A51">
        <v>35</v>
      </c>
      <c r="B51" s="8" t="str">
        <f>IF($A51&lt;='Growth Calculator'!$B$9,B50*(1+B$6)^12+'Growth Calculator'!$B$7*IF(ABS(B$6)&lt;0.000000000001,12,((1+B$6)^12-1)/B$6),"")</f>
        <v/>
      </c>
      <c r="C51" s="8" t="str">
        <f>IF($A51&lt;='Growth Calculator'!$B$9,C50*(1+C$6)^12+'Growth Calculator'!$B$7*IF(ABS(C$6)&lt;0.000000000001,12,((1+C$6)^12-1)/C$6),"")</f>
        <v/>
      </c>
      <c r="D51" s="8" t="str">
        <f>IF($A51&lt;='Growth Calculator'!$B$9,D50*(1+D$6)^12+'Growth Calculator'!$B$7*IF(ABS(D$6)&lt;0.000000000001,12,((1+D$6)^12-1)/D$6),"")</f>
        <v/>
      </c>
    </row>
    <row r="52" spans="1:4" x14ac:dyDescent="0.35">
      <c r="A52">
        <v>36</v>
      </c>
      <c r="B52" s="8" t="str">
        <f>IF($A52&lt;='Growth Calculator'!$B$9,B51*(1+B$6)^12+'Growth Calculator'!$B$7*IF(ABS(B$6)&lt;0.000000000001,12,((1+B$6)^12-1)/B$6),"")</f>
        <v/>
      </c>
      <c r="C52" s="8" t="str">
        <f>IF($A52&lt;='Growth Calculator'!$B$9,C51*(1+C$6)^12+'Growth Calculator'!$B$7*IF(ABS(C$6)&lt;0.000000000001,12,((1+C$6)^12-1)/C$6),"")</f>
        <v/>
      </c>
      <c r="D52" s="8" t="str">
        <f>IF($A52&lt;='Growth Calculator'!$B$9,D51*(1+D$6)^12+'Growth Calculator'!$B$7*IF(ABS(D$6)&lt;0.000000000001,12,((1+D$6)^12-1)/D$6),"")</f>
        <v/>
      </c>
    </row>
    <row r="53" spans="1:4" x14ac:dyDescent="0.35">
      <c r="A53">
        <v>37</v>
      </c>
      <c r="B53" s="8" t="str">
        <f>IF($A53&lt;='Growth Calculator'!$B$9,B52*(1+B$6)^12+'Growth Calculator'!$B$7*IF(ABS(B$6)&lt;0.000000000001,12,((1+B$6)^12-1)/B$6),"")</f>
        <v/>
      </c>
      <c r="C53" s="8" t="str">
        <f>IF($A53&lt;='Growth Calculator'!$B$9,C52*(1+C$6)^12+'Growth Calculator'!$B$7*IF(ABS(C$6)&lt;0.000000000001,12,((1+C$6)^12-1)/C$6),"")</f>
        <v/>
      </c>
      <c r="D53" s="8" t="str">
        <f>IF($A53&lt;='Growth Calculator'!$B$9,D52*(1+D$6)^12+'Growth Calculator'!$B$7*IF(ABS(D$6)&lt;0.000000000001,12,((1+D$6)^12-1)/D$6),"")</f>
        <v/>
      </c>
    </row>
    <row r="54" spans="1:4" x14ac:dyDescent="0.35">
      <c r="A54">
        <v>38</v>
      </c>
      <c r="B54" s="8" t="str">
        <f>IF($A54&lt;='Growth Calculator'!$B$9,B53*(1+B$6)^12+'Growth Calculator'!$B$7*IF(ABS(B$6)&lt;0.000000000001,12,((1+B$6)^12-1)/B$6),"")</f>
        <v/>
      </c>
      <c r="C54" s="8" t="str">
        <f>IF($A54&lt;='Growth Calculator'!$B$9,C53*(1+C$6)^12+'Growth Calculator'!$B$7*IF(ABS(C$6)&lt;0.000000000001,12,((1+C$6)^12-1)/C$6),"")</f>
        <v/>
      </c>
      <c r="D54" s="8" t="str">
        <f>IF($A54&lt;='Growth Calculator'!$B$9,D53*(1+D$6)^12+'Growth Calculator'!$B$7*IF(ABS(D$6)&lt;0.000000000001,12,((1+D$6)^12-1)/D$6),"")</f>
        <v/>
      </c>
    </row>
    <row r="55" spans="1:4" x14ac:dyDescent="0.35">
      <c r="A55">
        <v>39</v>
      </c>
      <c r="B55" s="8" t="str">
        <f>IF($A55&lt;='Growth Calculator'!$B$9,B54*(1+B$6)^12+'Growth Calculator'!$B$7*IF(ABS(B$6)&lt;0.000000000001,12,((1+B$6)^12-1)/B$6),"")</f>
        <v/>
      </c>
      <c r="C55" s="8" t="str">
        <f>IF($A55&lt;='Growth Calculator'!$B$9,C54*(1+C$6)^12+'Growth Calculator'!$B$7*IF(ABS(C$6)&lt;0.000000000001,12,((1+C$6)^12-1)/C$6),"")</f>
        <v/>
      </c>
      <c r="D55" s="8" t="str">
        <f>IF($A55&lt;='Growth Calculator'!$B$9,D54*(1+D$6)^12+'Growth Calculator'!$B$7*IF(ABS(D$6)&lt;0.000000000001,12,((1+D$6)^12-1)/D$6),"")</f>
        <v/>
      </c>
    </row>
    <row r="56" spans="1:4" x14ac:dyDescent="0.35">
      <c r="A56">
        <v>40</v>
      </c>
      <c r="B56" s="8" t="str">
        <f>IF($A56&lt;='Growth Calculator'!$B$9,B55*(1+B$6)^12+'Growth Calculator'!$B$7*IF(ABS(B$6)&lt;0.000000000001,12,((1+B$6)^12-1)/B$6),"")</f>
        <v/>
      </c>
      <c r="C56" s="8" t="str">
        <f>IF($A56&lt;='Growth Calculator'!$B$9,C55*(1+C$6)^12+'Growth Calculator'!$B$7*IF(ABS(C$6)&lt;0.000000000001,12,((1+C$6)^12-1)/C$6),"")</f>
        <v/>
      </c>
      <c r="D56" s="8" t="str">
        <f>IF($A56&lt;='Growth Calculator'!$B$9,D55*(1+D$6)^12+'Growth Calculator'!$B$7*IF(ABS(D$6)&lt;0.000000000001,12,((1+D$6)^12-1)/D$6),"")</f>
        <v/>
      </c>
    </row>
    <row r="57" spans="1:4" x14ac:dyDescent="0.35">
      <c r="A57">
        <v>41</v>
      </c>
      <c r="B57" s="8" t="str">
        <f>IF($A57&lt;='Growth Calculator'!$B$9,B56*(1+B$6)^12+'Growth Calculator'!$B$7*IF(ABS(B$6)&lt;0.000000000001,12,((1+B$6)^12-1)/B$6),"")</f>
        <v/>
      </c>
      <c r="C57" s="8" t="str">
        <f>IF($A57&lt;='Growth Calculator'!$B$9,C56*(1+C$6)^12+'Growth Calculator'!$B$7*IF(ABS(C$6)&lt;0.000000000001,12,((1+C$6)^12-1)/C$6),"")</f>
        <v/>
      </c>
      <c r="D57" s="8" t="str">
        <f>IF($A57&lt;='Growth Calculator'!$B$9,D56*(1+D$6)^12+'Growth Calculator'!$B$7*IF(ABS(D$6)&lt;0.000000000001,12,((1+D$6)^12-1)/D$6),"")</f>
        <v/>
      </c>
    </row>
    <row r="58" spans="1:4" x14ac:dyDescent="0.35">
      <c r="A58">
        <v>42</v>
      </c>
      <c r="B58" s="8" t="str">
        <f>IF($A58&lt;='Growth Calculator'!$B$9,B57*(1+B$6)^12+'Growth Calculator'!$B$7*IF(ABS(B$6)&lt;0.000000000001,12,((1+B$6)^12-1)/B$6),"")</f>
        <v/>
      </c>
      <c r="C58" s="8" t="str">
        <f>IF($A58&lt;='Growth Calculator'!$B$9,C57*(1+C$6)^12+'Growth Calculator'!$B$7*IF(ABS(C$6)&lt;0.000000000001,12,((1+C$6)^12-1)/C$6),"")</f>
        <v/>
      </c>
      <c r="D58" s="8" t="str">
        <f>IF($A58&lt;='Growth Calculator'!$B$9,D57*(1+D$6)^12+'Growth Calculator'!$B$7*IF(ABS(D$6)&lt;0.000000000001,12,((1+D$6)^12-1)/D$6),"")</f>
        <v/>
      </c>
    </row>
    <row r="59" spans="1:4" x14ac:dyDescent="0.35">
      <c r="A59">
        <v>43</v>
      </c>
      <c r="B59" s="8" t="str">
        <f>IF($A59&lt;='Growth Calculator'!$B$9,B58*(1+B$6)^12+'Growth Calculator'!$B$7*IF(ABS(B$6)&lt;0.000000000001,12,((1+B$6)^12-1)/B$6),"")</f>
        <v/>
      </c>
      <c r="C59" s="8" t="str">
        <f>IF($A59&lt;='Growth Calculator'!$B$9,C58*(1+C$6)^12+'Growth Calculator'!$B$7*IF(ABS(C$6)&lt;0.000000000001,12,((1+C$6)^12-1)/C$6),"")</f>
        <v/>
      </c>
      <c r="D59" s="8" t="str">
        <f>IF($A59&lt;='Growth Calculator'!$B$9,D58*(1+D$6)^12+'Growth Calculator'!$B$7*IF(ABS(D$6)&lt;0.000000000001,12,((1+D$6)^12-1)/D$6),"")</f>
        <v/>
      </c>
    </row>
    <row r="60" spans="1:4" x14ac:dyDescent="0.35">
      <c r="A60">
        <v>44</v>
      </c>
      <c r="B60" s="8" t="str">
        <f>IF($A60&lt;='Growth Calculator'!$B$9,B59*(1+B$6)^12+'Growth Calculator'!$B$7*IF(ABS(B$6)&lt;0.000000000001,12,((1+B$6)^12-1)/B$6),"")</f>
        <v/>
      </c>
      <c r="C60" s="8" t="str">
        <f>IF($A60&lt;='Growth Calculator'!$B$9,C59*(1+C$6)^12+'Growth Calculator'!$B$7*IF(ABS(C$6)&lt;0.000000000001,12,((1+C$6)^12-1)/C$6),"")</f>
        <v/>
      </c>
      <c r="D60" s="8" t="str">
        <f>IF($A60&lt;='Growth Calculator'!$B$9,D59*(1+D$6)^12+'Growth Calculator'!$B$7*IF(ABS(D$6)&lt;0.000000000001,12,((1+D$6)^12-1)/D$6),"")</f>
        <v/>
      </c>
    </row>
    <row r="61" spans="1:4" x14ac:dyDescent="0.35">
      <c r="A61">
        <v>45</v>
      </c>
      <c r="B61" s="8" t="str">
        <f>IF($A61&lt;='Growth Calculator'!$B$9,B60*(1+B$6)^12+'Growth Calculator'!$B$7*IF(ABS(B$6)&lt;0.000000000001,12,((1+B$6)^12-1)/B$6),"")</f>
        <v/>
      </c>
      <c r="C61" s="8" t="str">
        <f>IF($A61&lt;='Growth Calculator'!$B$9,C60*(1+C$6)^12+'Growth Calculator'!$B$7*IF(ABS(C$6)&lt;0.000000000001,12,((1+C$6)^12-1)/C$6),"")</f>
        <v/>
      </c>
      <c r="D61" s="8" t="str">
        <f>IF($A61&lt;='Growth Calculator'!$B$9,D60*(1+D$6)^12+'Growth Calculator'!$B$7*IF(ABS(D$6)&lt;0.000000000001,12,((1+D$6)^12-1)/D$6),"")</f>
        <v/>
      </c>
    </row>
    <row r="62" spans="1:4" x14ac:dyDescent="0.35">
      <c r="A62">
        <v>46</v>
      </c>
      <c r="B62" s="8" t="str">
        <f>IF($A62&lt;='Growth Calculator'!$B$9,B61*(1+B$6)^12+'Growth Calculator'!$B$7*IF(ABS(B$6)&lt;0.000000000001,12,((1+B$6)^12-1)/B$6),"")</f>
        <v/>
      </c>
      <c r="C62" s="8" t="str">
        <f>IF($A62&lt;='Growth Calculator'!$B$9,C61*(1+C$6)^12+'Growth Calculator'!$B$7*IF(ABS(C$6)&lt;0.000000000001,12,((1+C$6)^12-1)/C$6),"")</f>
        <v/>
      </c>
      <c r="D62" s="8" t="str">
        <f>IF($A62&lt;='Growth Calculator'!$B$9,D61*(1+D$6)^12+'Growth Calculator'!$B$7*IF(ABS(D$6)&lt;0.000000000001,12,((1+D$6)^12-1)/D$6),"")</f>
        <v/>
      </c>
    </row>
    <row r="63" spans="1:4" x14ac:dyDescent="0.35">
      <c r="A63">
        <v>47</v>
      </c>
      <c r="B63" s="8" t="str">
        <f>IF($A63&lt;='Growth Calculator'!$B$9,B62*(1+B$6)^12+'Growth Calculator'!$B$7*IF(ABS(B$6)&lt;0.000000000001,12,((1+B$6)^12-1)/B$6),"")</f>
        <v/>
      </c>
      <c r="C63" s="8" t="str">
        <f>IF($A63&lt;='Growth Calculator'!$B$9,C62*(1+C$6)^12+'Growth Calculator'!$B$7*IF(ABS(C$6)&lt;0.000000000001,12,((1+C$6)^12-1)/C$6),"")</f>
        <v/>
      </c>
      <c r="D63" s="8" t="str">
        <f>IF($A63&lt;='Growth Calculator'!$B$9,D62*(1+D$6)^12+'Growth Calculator'!$B$7*IF(ABS(D$6)&lt;0.000000000001,12,((1+D$6)^12-1)/D$6),"")</f>
        <v/>
      </c>
    </row>
    <row r="64" spans="1:4" x14ac:dyDescent="0.35">
      <c r="A64">
        <v>48</v>
      </c>
      <c r="B64" s="8" t="str">
        <f>IF($A64&lt;='Growth Calculator'!$B$9,B63*(1+B$6)^12+'Growth Calculator'!$B$7*IF(ABS(B$6)&lt;0.000000000001,12,((1+B$6)^12-1)/B$6),"")</f>
        <v/>
      </c>
      <c r="C64" s="8" t="str">
        <f>IF($A64&lt;='Growth Calculator'!$B$9,C63*(1+C$6)^12+'Growth Calculator'!$B$7*IF(ABS(C$6)&lt;0.000000000001,12,((1+C$6)^12-1)/C$6),"")</f>
        <v/>
      </c>
      <c r="D64" s="8" t="str">
        <f>IF($A64&lt;='Growth Calculator'!$B$9,D63*(1+D$6)^12+'Growth Calculator'!$B$7*IF(ABS(D$6)&lt;0.000000000001,12,((1+D$6)^12-1)/D$6),"")</f>
        <v/>
      </c>
    </row>
    <row r="65" spans="1:4" x14ac:dyDescent="0.35">
      <c r="A65">
        <v>49</v>
      </c>
      <c r="B65" s="8" t="str">
        <f>IF($A65&lt;='Growth Calculator'!$B$9,B64*(1+B$6)^12+'Growth Calculator'!$B$7*IF(ABS(B$6)&lt;0.000000000001,12,((1+B$6)^12-1)/B$6),"")</f>
        <v/>
      </c>
      <c r="C65" s="8" t="str">
        <f>IF($A65&lt;='Growth Calculator'!$B$9,C64*(1+C$6)^12+'Growth Calculator'!$B$7*IF(ABS(C$6)&lt;0.000000000001,12,((1+C$6)^12-1)/C$6),"")</f>
        <v/>
      </c>
      <c r="D65" s="8" t="str">
        <f>IF($A65&lt;='Growth Calculator'!$B$9,D64*(1+D$6)^12+'Growth Calculator'!$B$7*IF(ABS(D$6)&lt;0.000000000001,12,((1+D$6)^12-1)/D$6),"")</f>
        <v/>
      </c>
    </row>
    <row r="66" spans="1:4" x14ac:dyDescent="0.35">
      <c r="A66">
        <v>50</v>
      </c>
      <c r="B66" s="8" t="str">
        <f>IF($A66&lt;='Growth Calculator'!$B$9,B65*(1+B$6)^12+'Growth Calculator'!$B$7*IF(ABS(B$6)&lt;0.000000000001,12,((1+B$6)^12-1)/B$6),"")</f>
        <v/>
      </c>
      <c r="C66" s="8" t="str">
        <f>IF($A66&lt;='Growth Calculator'!$B$9,C65*(1+C$6)^12+'Growth Calculator'!$B$7*IF(ABS(C$6)&lt;0.000000000001,12,((1+C$6)^12-1)/C$6),"")</f>
        <v/>
      </c>
      <c r="D66" s="8" t="str">
        <f>IF($A66&lt;='Growth Calculator'!$B$9,D65*(1+D$6)^12+'Growth Calculator'!$B$7*IF(ABS(D$6)&lt;0.000000000001,12,((1+D$6)^12-1)/D$6),"")</f>
        <v/>
      </c>
    </row>
    <row r="67" spans="1:4" x14ac:dyDescent="0.35">
      <c r="A67">
        <v>51</v>
      </c>
      <c r="B67" s="8" t="str">
        <f>IF($A67&lt;='Growth Calculator'!$B$9,B66*(1+B$6)^12+'Growth Calculator'!$B$7*IF(ABS(B$6)&lt;0.000000000001,12,((1+B$6)^12-1)/B$6),"")</f>
        <v/>
      </c>
      <c r="C67" s="8" t="str">
        <f>IF($A67&lt;='Growth Calculator'!$B$9,C66*(1+C$6)^12+'Growth Calculator'!$B$7*IF(ABS(C$6)&lt;0.000000000001,12,((1+C$6)^12-1)/C$6),"")</f>
        <v/>
      </c>
      <c r="D67" s="8" t="str">
        <f>IF($A67&lt;='Growth Calculator'!$B$9,D66*(1+D$6)^12+'Growth Calculator'!$B$7*IF(ABS(D$6)&lt;0.000000000001,12,((1+D$6)^12-1)/D$6),"")</f>
        <v/>
      </c>
    </row>
    <row r="68" spans="1:4" x14ac:dyDescent="0.35">
      <c r="A68">
        <v>52</v>
      </c>
      <c r="B68" s="8" t="str">
        <f>IF($A68&lt;='Growth Calculator'!$B$9,B67*(1+B$6)^12+'Growth Calculator'!$B$7*IF(ABS(B$6)&lt;0.000000000001,12,((1+B$6)^12-1)/B$6),"")</f>
        <v/>
      </c>
      <c r="C68" s="8" t="str">
        <f>IF($A68&lt;='Growth Calculator'!$B$9,C67*(1+C$6)^12+'Growth Calculator'!$B$7*IF(ABS(C$6)&lt;0.000000000001,12,((1+C$6)^12-1)/C$6),"")</f>
        <v/>
      </c>
      <c r="D68" s="8" t="str">
        <f>IF($A68&lt;='Growth Calculator'!$B$9,D67*(1+D$6)^12+'Growth Calculator'!$B$7*IF(ABS(D$6)&lt;0.000000000001,12,((1+D$6)^12-1)/D$6),"")</f>
        <v/>
      </c>
    </row>
    <row r="69" spans="1:4" x14ac:dyDescent="0.35">
      <c r="A69">
        <v>53</v>
      </c>
      <c r="B69" s="8" t="str">
        <f>IF($A69&lt;='Growth Calculator'!$B$9,B68*(1+B$6)^12+'Growth Calculator'!$B$7*IF(ABS(B$6)&lt;0.000000000001,12,((1+B$6)^12-1)/B$6),"")</f>
        <v/>
      </c>
      <c r="C69" s="8" t="str">
        <f>IF($A69&lt;='Growth Calculator'!$B$9,C68*(1+C$6)^12+'Growth Calculator'!$B$7*IF(ABS(C$6)&lt;0.000000000001,12,((1+C$6)^12-1)/C$6),"")</f>
        <v/>
      </c>
      <c r="D69" s="8" t="str">
        <f>IF($A69&lt;='Growth Calculator'!$B$9,D68*(1+D$6)^12+'Growth Calculator'!$B$7*IF(ABS(D$6)&lt;0.000000000001,12,((1+D$6)^12-1)/D$6),"")</f>
        <v/>
      </c>
    </row>
    <row r="70" spans="1:4" x14ac:dyDescent="0.35">
      <c r="A70">
        <v>54</v>
      </c>
      <c r="B70" s="8" t="str">
        <f>IF($A70&lt;='Growth Calculator'!$B$9,B69*(1+B$6)^12+'Growth Calculator'!$B$7*IF(ABS(B$6)&lt;0.000000000001,12,((1+B$6)^12-1)/B$6),"")</f>
        <v/>
      </c>
      <c r="C70" s="8" t="str">
        <f>IF($A70&lt;='Growth Calculator'!$B$9,C69*(1+C$6)^12+'Growth Calculator'!$B$7*IF(ABS(C$6)&lt;0.000000000001,12,((1+C$6)^12-1)/C$6),"")</f>
        <v/>
      </c>
      <c r="D70" s="8" t="str">
        <f>IF($A70&lt;='Growth Calculator'!$B$9,D69*(1+D$6)^12+'Growth Calculator'!$B$7*IF(ABS(D$6)&lt;0.000000000001,12,((1+D$6)^12-1)/D$6),"")</f>
        <v/>
      </c>
    </row>
    <row r="71" spans="1:4" x14ac:dyDescent="0.35">
      <c r="A71">
        <v>55</v>
      </c>
      <c r="B71" s="8" t="str">
        <f>IF($A71&lt;='Growth Calculator'!$B$9,B70*(1+B$6)^12+'Growth Calculator'!$B$7*IF(ABS(B$6)&lt;0.000000000001,12,((1+B$6)^12-1)/B$6),"")</f>
        <v/>
      </c>
      <c r="C71" s="8" t="str">
        <f>IF($A71&lt;='Growth Calculator'!$B$9,C70*(1+C$6)^12+'Growth Calculator'!$B$7*IF(ABS(C$6)&lt;0.000000000001,12,((1+C$6)^12-1)/C$6),"")</f>
        <v/>
      </c>
      <c r="D71" s="8" t="str">
        <f>IF($A71&lt;='Growth Calculator'!$B$9,D70*(1+D$6)^12+'Growth Calculator'!$B$7*IF(ABS(D$6)&lt;0.000000000001,12,((1+D$6)^12-1)/D$6),"")</f>
        <v/>
      </c>
    </row>
    <row r="72" spans="1:4" x14ac:dyDescent="0.35">
      <c r="A72">
        <v>56</v>
      </c>
      <c r="B72" s="8" t="str">
        <f>IF($A72&lt;='Growth Calculator'!$B$9,B71*(1+B$6)^12+'Growth Calculator'!$B$7*IF(ABS(B$6)&lt;0.000000000001,12,((1+B$6)^12-1)/B$6),"")</f>
        <v/>
      </c>
      <c r="C72" s="8" t="str">
        <f>IF($A72&lt;='Growth Calculator'!$B$9,C71*(1+C$6)^12+'Growth Calculator'!$B$7*IF(ABS(C$6)&lt;0.000000000001,12,((1+C$6)^12-1)/C$6),"")</f>
        <v/>
      </c>
      <c r="D72" s="8" t="str">
        <f>IF($A72&lt;='Growth Calculator'!$B$9,D71*(1+D$6)^12+'Growth Calculator'!$B$7*IF(ABS(D$6)&lt;0.000000000001,12,((1+D$6)^12-1)/D$6),"")</f>
        <v/>
      </c>
    </row>
    <row r="73" spans="1:4" x14ac:dyDescent="0.35">
      <c r="A73">
        <v>57</v>
      </c>
      <c r="B73" s="8" t="str">
        <f>IF($A73&lt;='Growth Calculator'!$B$9,B72*(1+B$6)^12+'Growth Calculator'!$B$7*IF(ABS(B$6)&lt;0.000000000001,12,((1+B$6)^12-1)/B$6),"")</f>
        <v/>
      </c>
      <c r="C73" s="8" t="str">
        <f>IF($A73&lt;='Growth Calculator'!$B$9,C72*(1+C$6)^12+'Growth Calculator'!$B$7*IF(ABS(C$6)&lt;0.000000000001,12,((1+C$6)^12-1)/C$6),"")</f>
        <v/>
      </c>
      <c r="D73" s="8" t="str">
        <f>IF($A73&lt;='Growth Calculator'!$B$9,D72*(1+D$6)^12+'Growth Calculator'!$B$7*IF(ABS(D$6)&lt;0.000000000001,12,((1+D$6)^12-1)/D$6),"")</f>
        <v/>
      </c>
    </row>
    <row r="74" spans="1:4" x14ac:dyDescent="0.35">
      <c r="A74">
        <v>58</v>
      </c>
      <c r="B74" s="8" t="str">
        <f>IF($A74&lt;='Growth Calculator'!$B$9,B73*(1+B$6)^12+'Growth Calculator'!$B$7*IF(ABS(B$6)&lt;0.000000000001,12,((1+B$6)^12-1)/B$6),"")</f>
        <v/>
      </c>
      <c r="C74" s="8" t="str">
        <f>IF($A74&lt;='Growth Calculator'!$B$9,C73*(1+C$6)^12+'Growth Calculator'!$B$7*IF(ABS(C$6)&lt;0.000000000001,12,((1+C$6)^12-1)/C$6),"")</f>
        <v/>
      </c>
      <c r="D74" s="8" t="str">
        <f>IF($A74&lt;='Growth Calculator'!$B$9,D73*(1+D$6)^12+'Growth Calculator'!$B$7*IF(ABS(D$6)&lt;0.000000000001,12,((1+D$6)^12-1)/D$6),"")</f>
        <v/>
      </c>
    </row>
    <row r="75" spans="1:4" x14ac:dyDescent="0.35">
      <c r="A75">
        <v>59</v>
      </c>
      <c r="B75" s="8" t="str">
        <f>IF($A75&lt;='Growth Calculator'!$B$9,B74*(1+B$6)^12+'Growth Calculator'!$B$7*IF(ABS(B$6)&lt;0.000000000001,12,((1+B$6)^12-1)/B$6),"")</f>
        <v/>
      </c>
      <c r="C75" s="8" t="str">
        <f>IF($A75&lt;='Growth Calculator'!$B$9,C74*(1+C$6)^12+'Growth Calculator'!$B$7*IF(ABS(C$6)&lt;0.000000000001,12,((1+C$6)^12-1)/C$6),"")</f>
        <v/>
      </c>
      <c r="D75" s="8" t="str">
        <f>IF($A75&lt;='Growth Calculator'!$B$9,D74*(1+D$6)^12+'Growth Calculator'!$B$7*IF(ABS(D$6)&lt;0.000000000001,12,((1+D$6)^12-1)/D$6),"")</f>
        <v/>
      </c>
    </row>
    <row r="76" spans="1:4" x14ac:dyDescent="0.35">
      <c r="A76">
        <v>60</v>
      </c>
      <c r="B76" s="8" t="str">
        <f>IF($A76&lt;='Growth Calculator'!$B$9,B75*(1+B$6)^12+'Growth Calculator'!$B$7*IF(ABS(B$6)&lt;0.000000000001,12,((1+B$6)^12-1)/B$6),"")</f>
        <v/>
      </c>
      <c r="C76" s="8" t="str">
        <f>IF($A76&lt;='Growth Calculator'!$B$9,C75*(1+C$6)^12+'Growth Calculator'!$B$7*IF(ABS(C$6)&lt;0.000000000001,12,((1+C$6)^12-1)/C$6),"")</f>
        <v/>
      </c>
      <c r="D76" s="8" t="str">
        <f>IF($A76&lt;='Growth Calculator'!$B$9,D75*(1+D$6)^12+'Growth Calculator'!$B$7*IF(ABS(D$6)&lt;0.000000000001,12,((1+D$6)^12-1)/D$6),"")</f>
        <v/>
      </c>
    </row>
  </sheetData>
  <mergeCells count="1">
    <mergeCell ref="A1:J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D13" sqref="D13"/>
    </sheetView>
  </sheetViews>
  <sheetFormatPr defaultRowHeight="14.5" x14ac:dyDescent="0.35"/>
  <cols>
    <col min="1" max="1" width="31" customWidth="1"/>
    <col min="2" max="2" width="71" customWidth="1"/>
    <col min="3" max="3" width="29" customWidth="1"/>
    <col min="4" max="6" width="20" customWidth="1"/>
  </cols>
  <sheetData>
    <row r="1" spans="1:6" ht="21.4" customHeight="1" x14ac:dyDescent="0.35">
      <c r="A1" s="15" t="s">
        <v>50</v>
      </c>
      <c r="B1" s="15"/>
      <c r="C1" s="15"/>
      <c r="D1" s="15"/>
      <c r="E1" s="15"/>
      <c r="F1" s="15"/>
    </row>
    <row r="2" spans="1:6" ht="21.4" customHeight="1" x14ac:dyDescent="0.35">
      <c r="A2" s="15"/>
      <c r="B2" s="15"/>
      <c r="C2" s="15"/>
      <c r="D2" s="15"/>
      <c r="E2" s="15"/>
      <c r="F2" s="15"/>
    </row>
    <row r="4" spans="1:6" ht="17.399999999999999" customHeight="1" x14ac:dyDescent="0.35">
      <c r="A4" s="3" t="s">
        <v>51</v>
      </c>
      <c r="B4" s="3" t="s">
        <v>52</v>
      </c>
    </row>
    <row r="5" spans="1:6" x14ac:dyDescent="0.35">
      <c r="A5" s="2" t="s">
        <v>53</v>
      </c>
      <c r="B5" s="2" t="s">
        <v>54</v>
      </c>
    </row>
    <row r="6" spans="1:6" ht="29" x14ac:dyDescent="0.35">
      <c r="A6" s="2" t="s">
        <v>55</v>
      </c>
      <c r="B6" s="2" t="s">
        <v>56</v>
      </c>
    </row>
    <row r="7" spans="1:6" x14ac:dyDescent="0.35">
      <c r="A7" s="2" t="s">
        <v>57</v>
      </c>
      <c r="B7" s="2" t="s">
        <v>58</v>
      </c>
    </row>
    <row r="8" spans="1:6" x14ac:dyDescent="0.35">
      <c r="A8" s="2" t="s">
        <v>59</v>
      </c>
      <c r="B8" s="2" t="s">
        <v>60</v>
      </c>
    </row>
    <row r="9" spans="1:6" x14ac:dyDescent="0.35">
      <c r="A9" s="2" t="s">
        <v>61</v>
      </c>
      <c r="B9" s="2" t="s">
        <v>62</v>
      </c>
    </row>
    <row r="10" spans="1:6" x14ac:dyDescent="0.35">
      <c r="A10" s="2" t="s">
        <v>63</v>
      </c>
      <c r="B10" s="2" t="s">
        <v>64</v>
      </c>
    </row>
    <row r="11" spans="1:6" ht="29" x14ac:dyDescent="0.35">
      <c r="A11" s="2" t="s">
        <v>65</v>
      </c>
      <c r="B11" s="2" t="s">
        <v>66</v>
      </c>
    </row>
    <row r="12" spans="1:6" ht="29" x14ac:dyDescent="0.35">
      <c r="A12" s="2" t="s">
        <v>67</v>
      </c>
      <c r="B12" s="2" t="s">
        <v>68</v>
      </c>
    </row>
    <row r="13" spans="1:6" x14ac:dyDescent="0.35">
      <c r="A13" s="2" t="s">
        <v>69</v>
      </c>
      <c r="B13" s="2" t="s">
        <v>70</v>
      </c>
    </row>
    <row r="14" spans="1:6" ht="29" x14ac:dyDescent="0.35">
      <c r="A14" s="2" t="s">
        <v>71</v>
      </c>
      <c r="B14" s="2" t="s">
        <v>72</v>
      </c>
    </row>
    <row r="15" spans="1:6" x14ac:dyDescent="0.35">
      <c r="A15" s="2" t="s">
        <v>73</v>
      </c>
      <c r="B15" s="2" t="s">
        <v>74</v>
      </c>
    </row>
    <row r="16" spans="1:6" ht="29" x14ac:dyDescent="0.35">
      <c r="A16" s="2" t="s">
        <v>75</v>
      </c>
      <c r="B16" s="2" t="s">
        <v>76</v>
      </c>
    </row>
    <row r="17" spans="1:2" x14ac:dyDescent="0.35">
      <c r="A17" s="2" t="s">
        <v>77</v>
      </c>
      <c r="B17" s="2" t="s">
        <v>78</v>
      </c>
    </row>
    <row r="18" spans="1:2" ht="29" x14ac:dyDescent="0.35">
      <c r="A18" s="2" t="s">
        <v>79</v>
      </c>
      <c r="B18" s="2" t="s">
        <v>80</v>
      </c>
    </row>
    <row r="19" spans="1:2" ht="29" x14ac:dyDescent="0.35">
      <c r="A19" s="2" t="s">
        <v>81</v>
      </c>
      <c r="B19" s="2" t="s">
        <v>82</v>
      </c>
    </row>
    <row r="20" spans="1:2" ht="29" x14ac:dyDescent="0.35">
      <c r="A20" s="2" t="s">
        <v>83</v>
      </c>
      <c r="B20" s="2" t="s">
        <v>84</v>
      </c>
    </row>
    <row r="21" spans="1:2" ht="29" x14ac:dyDescent="0.35">
      <c r="A21" s="2" t="s">
        <v>85</v>
      </c>
      <c r="B21" s="2" t="s">
        <v>86</v>
      </c>
    </row>
    <row r="24" spans="1:2" ht="29" x14ac:dyDescent="0.35">
      <c r="A24" s="2" t="s">
        <v>87</v>
      </c>
      <c r="B24" s="2" t="s">
        <v>88</v>
      </c>
    </row>
    <row r="25" spans="1:2" x14ac:dyDescent="0.35">
      <c r="A25" s="2" t="s">
        <v>89</v>
      </c>
      <c r="B25" s="2" t="s">
        <v>90</v>
      </c>
    </row>
    <row r="26" spans="1:2" ht="29" x14ac:dyDescent="0.35">
      <c r="A26" s="2" t="s">
        <v>91</v>
      </c>
      <c r="B26" s="2" t="s">
        <v>92</v>
      </c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 Here</vt:lpstr>
      <vt:lpstr>Growth Calculator</vt:lpstr>
      <vt:lpstr>Yearly Projection</vt:lpstr>
      <vt:lpstr>Scenario Comparison</vt:lpstr>
      <vt:lpstr>Methodology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Edvaldo Ribeiro</cp:lastModifiedBy>
  <dcterms:modified xsi:type="dcterms:W3CDTF">2026-10-14T07:19:55Z</dcterms:modified>
</cp:coreProperties>
</file>